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Media\pictures\# 2 Blog und Lexikon\Blog\Urlaubsantrag Vorlage\"/>
    </mc:Choice>
  </mc:AlternateContent>
  <bookViews>
    <workbookView xWindow="0" yWindow="0" windowWidth="32250" windowHeight="10170" tabRatio="741" activeTab="2"/>
  </bookViews>
  <sheets>
    <sheet name="Anleitung" sheetId="3" r:id="rId1"/>
    <sheet name="Mitarbeiter" sheetId="2" r:id="rId2"/>
    <sheet name="Feiertage" sheetId="4" r:id="rId3"/>
    <sheet name="Beispiel" sheetId="17" r:id="rId4"/>
    <sheet name="Januar" sheetId="5" r:id="rId5"/>
    <sheet name="Februar" sheetId="18" r:id="rId6"/>
    <sheet name="März" sheetId="19" r:id="rId7"/>
    <sheet name="April" sheetId="20" r:id="rId8"/>
    <sheet name="Mai" sheetId="21" r:id="rId9"/>
    <sheet name="Juni" sheetId="22" r:id="rId10"/>
    <sheet name="Juli" sheetId="24" r:id="rId11"/>
    <sheet name="August" sheetId="25" r:id="rId12"/>
    <sheet name="September" sheetId="26" r:id="rId13"/>
    <sheet name="Oktober" sheetId="27" r:id="rId14"/>
    <sheet name="November" sheetId="28" r:id="rId15"/>
    <sheet name="Dezember" sheetId="29" r:id="rId16"/>
    <sheet name="Urlaubsvorlage" sheetId="1" r:id="rId17"/>
  </sheets>
  <externalReferences>
    <externalReference r:id="rId18"/>
  </externalReferences>
  <definedNames>
    <definedName name="Jahr">Feiertage!$E$14+Feiertage!$A$14+Feiertage!$F$13</definedName>
    <definedName name="Teams">[1]Feiertage!$F$5:$F$10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4" l="1"/>
  <c r="C13" i="4"/>
  <c r="C12" i="4"/>
  <c r="C11" i="4"/>
  <c r="C6" i="4"/>
  <c r="C10" i="4"/>
  <c r="C9" i="4"/>
  <c r="C8" i="4"/>
  <c r="C7" i="4"/>
  <c r="C5" i="4"/>
  <c r="C4" i="4"/>
  <c r="A1" i="2"/>
  <c r="F4" i="29"/>
  <c r="G4" i="29"/>
  <c r="H4" i="29"/>
  <c r="I4" i="29"/>
  <c r="J4" i="29"/>
  <c r="K4" i="29"/>
  <c r="L4" i="29"/>
  <c r="M4" i="29"/>
  <c r="N4" i="29"/>
  <c r="O4" i="29"/>
  <c r="P4" i="29"/>
  <c r="Q4" i="29"/>
  <c r="R4" i="29"/>
  <c r="S4" i="29"/>
  <c r="T4" i="29"/>
  <c r="U4" i="29"/>
  <c r="V4" i="29"/>
  <c r="W4" i="29"/>
  <c r="X4" i="29"/>
  <c r="Y4" i="29"/>
  <c r="Z4" i="29"/>
  <c r="AA4" i="29"/>
  <c r="AB4" i="29"/>
  <c r="AC4" i="29"/>
  <c r="AD4" i="29"/>
  <c r="AE4" i="29"/>
  <c r="AF4" i="29"/>
  <c r="AG4" i="29"/>
  <c r="AH4" i="29"/>
  <c r="AI4" i="29"/>
  <c r="AJ4" i="29"/>
  <c r="F3" i="29"/>
  <c r="G3" i="29"/>
  <c r="H3" i="29"/>
  <c r="I3" i="29"/>
  <c r="J3" i="29"/>
  <c r="K3" i="29"/>
  <c r="L3" i="29"/>
  <c r="M3" i="29"/>
  <c r="N3" i="29"/>
  <c r="O3" i="29"/>
  <c r="P3" i="29"/>
  <c r="Q3" i="29"/>
  <c r="R3" i="29"/>
  <c r="S3" i="29"/>
  <c r="T3" i="29"/>
  <c r="U3" i="29"/>
  <c r="V3" i="29"/>
  <c r="W3" i="29"/>
  <c r="X3" i="29"/>
  <c r="Y3" i="29"/>
  <c r="Z3" i="29"/>
  <c r="AA3" i="29"/>
  <c r="AB3" i="29"/>
  <c r="AC3" i="29"/>
  <c r="AD3" i="29"/>
  <c r="AE3" i="29"/>
  <c r="AF3" i="29"/>
  <c r="AG3" i="29"/>
  <c r="AH3" i="29"/>
  <c r="AI3" i="29"/>
  <c r="AJ3" i="29"/>
  <c r="F1" i="29"/>
  <c r="C19" i="29"/>
  <c r="B19" i="29"/>
  <c r="C18" i="29"/>
  <c r="B18" i="29"/>
  <c r="C17" i="29"/>
  <c r="B17" i="29"/>
  <c r="C16" i="29"/>
  <c r="B16" i="29"/>
  <c r="C15" i="29"/>
  <c r="B15" i="29"/>
  <c r="C14" i="29"/>
  <c r="B14" i="29"/>
  <c r="C13" i="29"/>
  <c r="B13" i="29"/>
  <c r="C12" i="29"/>
  <c r="B12" i="29"/>
  <c r="C11" i="29"/>
  <c r="B11" i="29"/>
  <c r="C10" i="29"/>
  <c r="B10" i="29"/>
  <c r="C9" i="29"/>
  <c r="B9" i="29"/>
  <c r="C8" i="29"/>
  <c r="B8" i="29"/>
  <c r="C7" i="29"/>
  <c r="B7" i="29"/>
  <c r="C6" i="29"/>
  <c r="B6" i="29"/>
  <c r="F4" i="28"/>
  <c r="G4" i="28"/>
  <c r="H4" i="28"/>
  <c r="I4" i="28"/>
  <c r="J4" i="28"/>
  <c r="K4" i="28"/>
  <c r="L4" i="28"/>
  <c r="M4" i="28"/>
  <c r="N4" i="28"/>
  <c r="O4" i="28"/>
  <c r="P4" i="28"/>
  <c r="Q4" i="28"/>
  <c r="R4" i="28"/>
  <c r="S4" i="28"/>
  <c r="T4" i="28"/>
  <c r="U4" i="28"/>
  <c r="V4" i="28"/>
  <c r="W4" i="28"/>
  <c r="X4" i="28"/>
  <c r="Y4" i="28"/>
  <c r="Z4" i="28"/>
  <c r="AA4" i="28"/>
  <c r="AB4" i="28"/>
  <c r="AC4" i="28"/>
  <c r="AD4" i="28"/>
  <c r="AE4" i="28"/>
  <c r="AF4" i="28"/>
  <c r="AG4" i="28"/>
  <c r="AH4" i="28"/>
  <c r="AI4" i="28"/>
  <c r="F3" i="28"/>
  <c r="G3" i="28"/>
  <c r="H3" i="28"/>
  <c r="I3" i="28"/>
  <c r="J3" i="28"/>
  <c r="K3" i="28"/>
  <c r="L3" i="28"/>
  <c r="M3" i="28"/>
  <c r="N3" i="28"/>
  <c r="O3" i="28"/>
  <c r="P3" i="28"/>
  <c r="Q3" i="28"/>
  <c r="R3" i="28"/>
  <c r="S3" i="28"/>
  <c r="T3" i="28"/>
  <c r="U3" i="28"/>
  <c r="V3" i="28"/>
  <c r="W3" i="28"/>
  <c r="X3" i="28"/>
  <c r="Y3" i="28"/>
  <c r="Z3" i="28"/>
  <c r="AA3" i="28"/>
  <c r="AB3" i="28"/>
  <c r="AC3" i="28"/>
  <c r="AD3" i="28"/>
  <c r="AE3" i="28"/>
  <c r="AF3" i="28"/>
  <c r="AG3" i="28"/>
  <c r="AH3" i="28"/>
  <c r="AI3" i="28"/>
  <c r="F1" i="28"/>
  <c r="C19" i="28"/>
  <c r="B19" i="28"/>
  <c r="C18" i="28"/>
  <c r="B18" i="28"/>
  <c r="C17" i="28"/>
  <c r="B17" i="28"/>
  <c r="C16" i="28"/>
  <c r="B16" i="28"/>
  <c r="C15" i="28"/>
  <c r="B15" i="28"/>
  <c r="C14" i="28"/>
  <c r="B14" i="28"/>
  <c r="C13" i="28"/>
  <c r="B13" i="28"/>
  <c r="C12" i="28"/>
  <c r="B12" i="28"/>
  <c r="C11" i="28"/>
  <c r="B11" i="28"/>
  <c r="C10" i="28"/>
  <c r="B10" i="28"/>
  <c r="C9" i="28"/>
  <c r="B9" i="28"/>
  <c r="C8" i="28"/>
  <c r="B8" i="28"/>
  <c r="C7" i="28"/>
  <c r="B7" i="28"/>
  <c r="C6" i="28"/>
  <c r="B6" i="28"/>
  <c r="F4" i="27"/>
  <c r="G4" i="27"/>
  <c r="H4" i="27"/>
  <c r="I4" i="27"/>
  <c r="J4" i="27"/>
  <c r="K4" i="27"/>
  <c r="L4" i="27"/>
  <c r="M4" i="27"/>
  <c r="N4" i="27"/>
  <c r="O4" i="27"/>
  <c r="P4" i="27"/>
  <c r="Q4" i="27"/>
  <c r="R4" i="27"/>
  <c r="S4" i="27"/>
  <c r="T4" i="27"/>
  <c r="U4" i="27"/>
  <c r="V4" i="27"/>
  <c r="W4" i="27"/>
  <c r="X4" i="27"/>
  <c r="Y4" i="27"/>
  <c r="Z4" i="27"/>
  <c r="AA4" i="27"/>
  <c r="AB4" i="27"/>
  <c r="AC4" i="27"/>
  <c r="AD4" i="27"/>
  <c r="AE4" i="27"/>
  <c r="AF4" i="27"/>
  <c r="AG4" i="27"/>
  <c r="AH4" i="27"/>
  <c r="AI4" i="27"/>
  <c r="AJ4" i="27"/>
  <c r="F3" i="27"/>
  <c r="G3" i="27"/>
  <c r="H3" i="27"/>
  <c r="I3" i="27"/>
  <c r="J3" i="27"/>
  <c r="K3" i="27"/>
  <c r="L3" i="27"/>
  <c r="M3" i="27"/>
  <c r="N3" i="27"/>
  <c r="O3" i="27"/>
  <c r="P3" i="27"/>
  <c r="Q3" i="27"/>
  <c r="R3" i="27"/>
  <c r="S3" i="27"/>
  <c r="T3" i="27"/>
  <c r="U3" i="27"/>
  <c r="V3" i="27"/>
  <c r="W3" i="27"/>
  <c r="X3" i="27"/>
  <c r="Y3" i="27"/>
  <c r="Z3" i="27"/>
  <c r="AA3" i="27"/>
  <c r="AB3" i="27"/>
  <c r="AC3" i="27"/>
  <c r="AD3" i="27"/>
  <c r="AE3" i="27"/>
  <c r="AF3" i="27"/>
  <c r="AG3" i="27"/>
  <c r="AH3" i="27"/>
  <c r="AI3" i="27"/>
  <c r="AJ3" i="27"/>
  <c r="F1" i="27"/>
  <c r="C19" i="27"/>
  <c r="B19" i="27"/>
  <c r="C18" i="27"/>
  <c r="B18" i="27"/>
  <c r="C17" i="27"/>
  <c r="B17" i="27"/>
  <c r="C16" i="27"/>
  <c r="B16" i="27"/>
  <c r="C15" i="27"/>
  <c r="B15" i="27"/>
  <c r="C14" i="27"/>
  <c r="B14" i="27"/>
  <c r="C13" i="27"/>
  <c r="B13" i="27"/>
  <c r="C12" i="27"/>
  <c r="B12" i="27"/>
  <c r="C11" i="27"/>
  <c r="B11" i="27"/>
  <c r="C10" i="27"/>
  <c r="B10" i="27"/>
  <c r="C9" i="27"/>
  <c r="B9" i="27"/>
  <c r="C8" i="27"/>
  <c r="B8" i="27"/>
  <c r="C7" i="27"/>
  <c r="B7" i="27"/>
  <c r="C6" i="27"/>
  <c r="B6" i="27"/>
  <c r="F4" i="26"/>
  <c r="G4" i="26"/>
  <c r="H4" i="26"/>
  <c r="I4" i="26"/>
  <c r="J4" i="26"/>
  <c r="K4" i="26"/>
  <c r="L4" i="26"/>
  <c r="M4" i="26"/>
  <c r="N4" i="26"/>
  <c r="O4" i="26"/>
  <c r="P4" i="26"/>
  <c r="Q4" i="26"/>
  <c r="R4" i="26"/>
  <c r="S4" i="26"/>
  <c r="T4" i="26"/>
  <c r="U4" i="26"/>
  <c r="V4" i="26"/>
  <c r="W4" i="26"/>
  <c r="X4" i="26"/>
  <c r="Y4" i="26"/>
  <c r="Z4" i="26"/>
  <c r="AA4" i="26"/>
  <c r="AB4" i="26"/>
  <c r="AC4" i="26"/>
  <c r="AD4" i="26"/>
  <c r="AE4" i="26"/>
  <c r="AF4" i="26"/>
  <c r="AG4" i="26"/>
  <c r="AH4" i="26"/>
  <c r="AI4" i="26"/>
  <c r="F3" i="26"/>
  <c r="G3" i="26"/>
  <c r="H3" i="26"/>
  <c r="I3" i="26"/>
  <c r="J3" i="26"/>
  <c r="K3" i="26"/>
  <c r="L3" i="26"/>
  <c r="M3" i="26"/>
  <c r="N3" i="26"/>
  <c r="O3" i="26"/>
  <c r="P3" i="26"/>
  <c r="Q3" i="26"/>
  <c r="R3" i="26"/>
  <c r="S3" i="26"/>
  <c r="T3" i="26"/>
  <c r="U3" i="26"/>
  <c r="V3" i="26"/>
  <c r="W3" i="26"/>
  <c r="X3" i="26"/>
  <c r="Y3" i="26"/>
  <c r="Z3" i="26"/>
  <c r="AA3" i="26"/>
  <c r="AB3" i="26"/>
  <c r="AC3" i="26"/>
  <c r="AD3" i="26"/>
  <c r="AE3" i="26"/>
  <c r="AF3" i="26"/>
  <c r="AG3" i="26"/>
  <c r="AH3" i="26"/>
  <c r="AI3" i="26"/>
  <c r="F1" i="26"/>
  <c r="C19" i="26"/>
  <c r="B19" i="26"/>
  <c r="C18" i="26"/>
  <c r="B18" i="26"/>
  <c r="C17" i="26"/>
  <c r="B17" i="26"/>
  <c r="C16" i="26"/>
  <c r="B16" i="26"/>
  <c r="C15" i="26"/>
  <c r="B15" i="26"/>
  <c r="C14" i="26"/>
  <c r="B14" i="26"/>
  <c r="C13" i="26"/>
  <c r="B13" i="26"/>
  <c r="C12" i="26"/>
  <c r="B12" i="26"/>
  <c r="C11" i="26"/>
  <c r="B11" i="26"/>
  <c r="C10" i="26"/>
  <c r="B10" i="26"/>
  <c r="C9" i="26"/>
  <c r="B9" i="26"/>
  <c r="C8" i="26"/>
  <c r="B8" i="26"/>
  <c r="C7" i="26"/>
  <c r="B7" i="26"/>
  <c r="C6" i="26"/>
  <c r="B6" i="26"/>
  <c r="F4" i="25"/>
  <c r="G4" i="25"/>
  <c r="H4" i="25"/>
  <c r="I4" i="25"/>
  <c r="J4" i="25"/>
  <c r="K4" i="25"/>
  <c r="L4" i="25"/>
  <c r="M4" i="25"/>
  <c r="N4" i="25"/>
  <c r="O4" i="25"/>
  <c r="P4" i="25"/>
  <c r="Q4" i="25"/>
  <c r="R4" i="25"/>
  <c r="S4" i="25"/>
  <c r="T4" i="25"/>
  <c r="U4" i="25"/>
  <c r="V4" i="25"/>
  <c r="W4" i="25"/>
  <c r="X4" i="25"/>
  <c r="Y4" i="25"/>
  <c r="Z4" i="25"/>
  <c r="AA4" i="25"/>
  <c r="AB4" i="25"/>
  <c r="AC4" i="25"/>
  <c r="AD4" i="25"/>
  <c r="AE4" i="25"/>
  <c r="AF4" i="25"/>
  <c r="AG4" i="25"/>
  <c r="AH4" i="25"/>
  <c r="AI4" i="25"/>
  <c r="AJ4" i="25"/>
  <c r="F3" i="25"/>
  <c r="G3" i="25"/>
  <c r="H3" i="25"/>
  <c r="I3" i="25"/>
  <c r="J3" i="25"/>
  <c r="K3" i="25"/>
  <c r="L3" i="25"/>
  <c r="M3" i="25"/>
  <c r="N3" i="25"/>
  <c r="O3" i="25"/>
  <c r="P3" i="25"/>
  <c r="Q3" i="25"/>
  <c r="R3" i="25"/>
  <c r="S3" i="25"/>
  <c r="T3" i="25"/>
  <c r="U3" i="25"/>
  <c r="V3" i="25"/>
  <c r="W3" i="25"/>
  <c r="X3" i="25"/>
  <c r="Y3" i="25"/>
  <c r="Z3" i="25"/>
  <c r="AA3" i="25"/>
  <c r="AB3" i="25"/>
  <c r="AC3" i="25"/>
  <c r="AD3" i="25"/>
  <c r="AE3" i="25"/>
  <c r="AF3" i="25"/>
  <c r="AG3" i="25"/>
  <c r="AH3" i="25"/>
  <c r="AI3" i="25"/>
  <c r="AJ3" i="25"/>
  <c r="F1" i="25"/>
  <c r="C19" i="25"/>
  <c r="B19" i="25"/>
  <c r="C18" i="25"/>
  <c r="B18" i="25"/>
  <c r="C17" i="25"/>
  <c r="B17" i="25"/>
  <c r="C16" i="25"/>
  <c r="B16" i="25"/>
  <c r="C15" i="25"/>
  <c r="B15" i="25"/>
  <c r="C14" i="25"/>
  <c r="B14" i="25"/>
  <c r="C13" i="25"/>
  <c r="B13" i="25"/>
  <c r="C12" i="25"/>
  <c r="B12" i="25"/>
  <c r="C11" i="25"/>
  <c r="B11" i="25"/>
  <c r="C10" i="25"/>
  <c r="B10" i="25"/>
  <c r="C9" i="25"/>
  <c r="B9" i="25"/>
  <c r="C8" i="25"/>
  <c r="B8" i="25"/>
  <c r="C7" i="25"/>
  <c r="B7" i="25"/>
  <c r="C6" i="25"/>
  <c r="B6" i="25"/>
  <c r="C19" i="24"/>
  <c r="B19" i="24"/>
  <c r="C18" i="24"/>
  <c r="B18" i="24"/>
  <c r="C17" i="24"/>
  <c r="B17" i="24"/>
  <c r="C16" i="24"/>
  <c r="B16" i="24"/>
  <c r="C15" i="24"/>
  <c r="B15" i="24"/>
  <c r="C14" i="24"/>
  <c r="B14" i="24"/>
  <c r="C13" i="24"/>
  <c r="B13" i="24"/>
  <c r="C12" i="24"/>
  <c r="B12" i="24"/>
  <c r="C11" i="24"/>
  <c r="B11" i="24"/>
  <c r="C10" i="24"/>
  <c r="B10" i="24"/>
  <c r="C9" i="24"/>
  <c r="B9" i="24"/>
  <c r="C8" i="24"/>
  <c r="B8" i="24"/>
  <c r="C7" i="24"/>
  <c r="B7" i="24"/>
  <c r="C6" i="24"/>
  <c r="B6" i="24"/>
  <c r="C19" i="22"/>
  <c r="B19" i="22"/>
  <c r="C18" i="22"/>
  <c r="B18" i="22"/>
  <c r="C17" i="22"/>
  <c r="B17" i="22"/>
  <c r="C16" i="22"/>
  <c r="B16" i="22"/>
  <c r="C15" i="22"/>
  <c r="B15" i="22"/>
  <c r="C14" i="22"/>
  <c r="B14" i="22"/>
  <c r="C13" i="22"/>
  <c r="B13" i="22"/>
  <c r="C12" i="22"/>
  <c r="B12" i="22"/>
  <c r="C11" i="22"/>
  <c r="B11" i="22"/>
  <c r="C10" i="22"/>
  <c r="B10" i="22"/>
  <c r="C9" i="22"/>
  <c r="B9" i="22"/>
  <c r="C8" i="22"/>
  <c r="B8" i="22"/>
  <c r="C7" i="22"/>
  <c r="B7" i="22"/>
  <c r="C6" i="22"/>
  <c r="B6" i="22"/>
  <c r="C19" i="21"/>
  <c r="B19" i="21"/>
  <c r="C18" i="21"/>
  <c r="B18" i="21"/>
  <c r="C17" i="21"/>
  <c r="B17" i="21"/>
  <c r="C16" i="21"/>
  <c r="B16" i="21"/>
  <c r="C15" i="21"/>
  <c r="B15" i="21"/>
  <c r="C14" i="21"/>
  <c r="B14" i="21"/>
  <c r="C13" i="21"/>
  <c r="B13" i="21"/>
  <c r="C12" i="21"/>
  <c r="B12" i="21"/>
  <c r="C11" i="21"/>
  <c r="B11" i="21"/>
  <c r="C10" i="21"/>
  <c r="B10" i="21"/>
  <c r="C9" i="21"/>
  <c r="B9" i="21"/>
  <c r="C8" i="21"/>
  <c r="B8" i="21"/>
  <c r="C7" i="21"/>
  <c r="B7" i="21"/>
  <c r="C6" i="21"/>
  <c r="B6" i="21"/>
  <c r="C19" i="20"/>
  <c r="B19" i="20"/>
  <c r="C18" i="20"/>
  <c r="B18" i="20"/>
  <c r="C17" i="20"/>
  <c r="B17" i="20"/>
  <c r="C16" i="20"/>
  <c r="B16" i="20"/>
  <c r="C15" i="20"/>
  <c r="B15" i="20"/>
  <c r="C14" i="20"/>
  <c r="B14" i="20"/>
  <c r="C13" i="20"/>
  <c r="B13" i="20"/>
  <c r="C12" i="20"/>
  <c r="B12" i="20"/>
  <c r="C11" i="20"/>
  <c r="B11" i="20"/>
  <c r="C10" i="20"/>
  <c r="B10" i="20"/>
  <c r="C9" i="20"/>
  <c r="B9" i="20"/>
  <c r="C8" i="20"/>
  <c r="B8" i="20"/>
  <c r="C7" i="20"/>
  <c r="B7" i="20"/>
  <c r="C6" i="20"/>
  <c r="B6" i="20"/>
  <c r="C19" i="19"/>
  <c r="B19" i="19"/>
  <c r="C18" i="19"/>
  <c r="B18" i="19"/>
  <c r="C17" i="19"/>
  <c r="B17" i="19"/>
  <c r="C16" i="19"/>
  <c r="B16" i="19"/>
  <c r="C15" i="19"/>
  <c r="B15" i="19"/>
  <c r="C14" i="19"/>
  <c r="B14" i="19"/>
  <c r="C13" i="19"/>
  <c r="B13" i="19"/>
  <c r="C12" i="19"/>
  <c r="B12" i="19"/>
  <c r="C11" i="19"/>
  <c r="B11" i="19"/>
  <c r="C10" i="19"/>
  <c r="B10" i="19"/>
  <c r="C9" i="19"/>
  <c r="B9" i="19"/>
  <c r="C8" i="19"/>
  <c r="B8" i="19"/>
  <c r="C7" i="19"/>
  <c r="B7" i="19"/>
  <c r="C6" i="19"/>
  <c r="B6" i="19"/>
  <c r="C19" i="18"/>
  <c r="B19" i="18"/>
  <c r="C18" i="18"/>
  <c r="B18" i="18"/>
  <c r="C17" i="18"/>
  <c r="B17" i="18"/>
  <c r="C16" i="18"/>
  <c r="B16" i="18"/>
  <c r="C15" i="18"/>
  <c r="B15" i="18"/>
  <c r="C14" i="18"/>
  <c r="B14" i="18"/>
  <c r="C13" i="18"/>
  <c r="B13" i="18"/>
  <c r="C12" i="18"/>
  <c r="B12" i="18"/>
  <c r="C11" i="18"/>
  <c r="B11" i="18"/>
  <c r="C10" i="18"/>
  <c r="B10" i="18"/>
  <c r="C9" i="18"/>
  <c r="B9" i="18"/>
  <c r="C8" i="18"/>
  <c r="B8" i="18"/>
  <c r="C7" i="18"/>
  <c r="B7" i="18"/>
  <c r="C6" i="18"/>
  <c r="B6" i="18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C6" i="5"/>
  <c r="B6" i="5"/>
  <c r="F4" i="24"/>
  <c r="G4" i="24"/>
  <c r="H4" i="24"/>
  <c r="I4" i="24"/>
  <c r="J4" i="24"/>
  <c r="K4" i="24"/>
  <c r="L4" i="24"/>
  <c r="M4" i="24"/>
  <c r="N4" i="24"/>
  <c r="O4" i="24"/>
  <c r="P4" i="24"/>
  <c r="Q4" i="24"/>
  <c r="R4" i="24"/>
  <c r="S4" i="24"/>
  <c r="T4" i="24"/>
  <c r="U4" i="24"/>
  <c r="V4" i="24"/>
  <c r="W4" i="24"/>
  <c r="X4" i="24"/>
  <c r="Y4" i="24"/>
  <c r="Z4" i="24"/>
  <c r="AA4" i="24"/>
  <c r="AB4" i="24"/>
  <c r="AC4" i="24"/>
  <c r="AD4" i="24"/>
  <c r="AE4" i="24"/>
  <c r="AF4" i="24"/>
  <c r="AG4" i="24"/>
  <c r="AH4" i="24"/>
  <c r="AI4" i="24"/>
  <c r="AJ4" i="24"/>
  <c r="F3" i="24"/>
  <c r="G3" i="24"/>
  <c r="H3" i="24"/>
  <c r="I3" i="24"/>
  <c r="J3" i="24"/>
  <c r="K3" i="24"/>
  <c r="L3" i="24"/>
  <c r="M3" i="24"/>
  <c r="N3" i="24"/>
  <c r="O3" i="24"/>
  <c r="P3" i="24"/>
  <c r="Q3" i="24"/>
  <c r="R3" i="24"/>
  <c r="S3" i="24"/>
  <c r="T3" i="24"/>
  <c r="U3" i="24"/>
  <c r="V3" i="24"/>
  <c r="W3" i="24"/>
  <c r="X3" i="24"/>
  <c r="Y3" i="24"/>
  <c r="Z3" i="24"/>
  <c r="AA3" i="24"/>
  <c r="AB3" i="24"/>
  <c r="AC3" i="24"/>
  <c r="AD3" i="24"/>
  <c r="AE3" i="24"/>
  <c r="AF3" i="24"/>
  <c r="AG3" i="24"/>
  <c r="AH3" i="24"/>
  <c r="AI3" i="24"/>
  <c r="AJ3" i="24"/>
  <c r="F1" i="24"/>
  <c r="F4" i="22"/>
  <c r="G4" i="22"/>
  <c r="H4" i="22"/>
  <c r="I4" i="22"/>
  <c r="J4" i="22"/>
  <c r="K4" i="22"/>
  <c r="L4" i="22"/>
  <c r="M4" i="22"/>
  <c r="N4" i="22"/>
  <c r="O4" i="22"/>
  <c r="P4" i="22"/>
  <c r="Q4" i="22"/>
  <c r="R4" i="22"/>
  <c r="S4" i="22"/>
  <c r="T4" i="22"/>
  <c r="U4" i="22"/>
  <c r="V4" i="22"/>
  <c r="W4" i="22"/>
  <c r="X4" i="22"/>
  <c r="Y4" i="22"/>
  <c r="Z4" i="22"/>
  <c r="AA4" i="22"/>
  <c r="AB4" i="22"/>
  <c r="AC4" i="22"/>
  <c r="AD4" i="22"/>
  <c r="AE4" i="22"/>
  <c r="AF4" i="22"/>
  <c r="AG4" i="22"/>
  <c r="AH4" i="22"/>
  <c r="AI4" i="22"/>
  <c r="F3" i="22"/>
  <c r="G3" i="22"/>
  <c r="H3" i="22"/>
  <c r="I3" i="22"/>
  <c r="J3" i="22"/>
  <c r="K3" i="22"/>
  <c r="L3" i="22"/>
  <c r="M3" i="22"/>
  <c r="N3" i="22"/>
  <c r="O3" i="22"/>
  <c r="P3" i="22"/>
  <c r="Q3" i="22"/>
  <c r="R3" i="22"/>
  <c r="S3" i="22"/>
  <c r="T3" i="22"/>
  <c r="U3" i="22"/>
  <c r="V3" i="22"/>
  <c r="W3" i="22"/>
  <c r="X3" i="22"/>
  <c r="Y3" i="22"/>
  <c r="Z3" i="22"/>
  <c r="AA3" i="22"/>
  <c r="AB3" i="22"/>
  <c r="AC3" i="22"/>
  <c r="AD3" i="22"/>
  <c r="AE3" i="22"/>
  <c r="AF3" i="22"/>
  <c r="AG3" i="22"/>
  <c r="AH3" i="22"/>
  <c r="AI3" i="22"/>
  <c r="F1" i="22"/>
  <c r="F4" i="21"/>
  <c r="G4" i="21"/>
  <c r="H4" i="21"/>
  <c r="I4" i="21"/>
  <c r="J4" i="21"/>
  <c r="K4" i="21"/>
  <c r="L4" i="21"/>
  <c r="M4" i="21"/>
  <c r="N4" i="21"/>
  <c r="O4" i="21"/>
  <c r="P4" i="21"/>
  <c r="Q4" i="21"/>
  <c r="R4" i="21"/>
  <c r="S4" i="21"/>
  <c r="T4" i="21"/>
  <c r="U4" i="21"/>
  <c r="V4" i="21"/>
  <c r="W4" i="21"/>
  <c r="X4" i="21"/>
  <c r="Y4" i="21"/>
  <c r="Z4" i="21"/>
  <c r="AA4" i="21"/>
  <c r="AB4" i="21"/>
  <c r="AC4" i="21"/>
  <c r="AD4" i="21"/>
  <c r="AE4" i="21"/>
  <c r="AF4" i="21"/>
  <c r="AG4" i="21"/>
  <c r="AH4" i="21"/>
  <c r="AI4" i="21"/>
  <c r="AJ4" i="21"/>
  <c r="F3" i="21"/>
  <c r="G3" i="21"/>
  <c r="H3" i="21"/>
  <c r="I3" i="21"/>
  <c r="J3" i="21"/>
  <c r="K3" i="21"/>
  <c r="L3" i="21"/>
  <c r="M3" i="21"/>
  <c r="N3" i="21"/>
  <c r="O3" i="21"/>
  <c r="P3" i="21"/>
  <c r="Q3" i="21"/>
  <c r="R3" i="21"/>
  <c r="S3" i="21"/>
  <c r="T3" i="21"/>
  <c r="U3" i="21"/>
  <c r="V3" i="21"/>
  <c r="W3" i="21"/>
  <c r="X3" i="21"/>
  <c r="Y3" i="21"/>
  <c r="Z3" i="21"/>
  <c r="AA3" i="21"/>
  <c r="AB3" i="21"/>
  <c r="AC3" i="21"/>
  <c r="AD3" i="21"/>
  <c r="AE3" i="21"/>
  <c r="AF3" i="21"/>
  <c r="AG3" i="21"/>
  <c r="AH3" i="21"/>
  <c r="AI3" i="21"/>
  <c r="AJ3" i="21"/>
  <c r="F1" i="21"/>
  <c r="F4" i="20"/>
  <c r="G4" i="20"/>
  <c r="H4" i="20"/>
  <c r="I4" i="20"/>
  <c r="J4" i="20"/>
  <c r="K4" i="20"/>
  <c r="L4" i="20"/>
  <c r="M4" i="20"/>
  <c r="N4" i="20"/>
  <c r="O4" i="20"/>
  <c r="P4" i="20"/>
  <c r="Q4" i="20"/>
  <c r="R4" i="20"/>
  <c r="S4" i="20"/>
  <c r="T4" i="20"/>
  <c r="U4" i="20"/>
  <c r="V4" i="20"/>
  <c r="W4" i="20"/>
  <c r="X4" i="20"/>
  <c r="Y4" i="20"/>
  <c r="Z4" i="20"/>
  <c r="AA4" i="20"/>
  <c r="AB4" i="20"/>
  <c r="AC4" i="20"/>
  <c r="AD4" i="20"/>
  <c r="AE4" i="20"/>
  <c r="AF4" i="20"/>
  <c r="AG4" i="20"/>
  <c r="AH4" i="20"/>
  <c r="AI4" i="20"/>
  <c r="F3" i="20"/>
  <c r="G3" i="20"/>
  <c r="H3" i="20"/>
  <c r="I3" i="20"/>
  <c r="J3" i="20"/>
  <c r="K3" i="20"/>
  <c r="L3" i="20"/>
  <c r="M3" i="20"/>
  <c r="N3" i="20"/>
  <c r="O3" i="20"/>
  <c r="P3" i="20"/>
  <c r="Q3" i="20"/>
  <c r="R3" i="20"/>
  <c r="S3" i="20"/>
  <c r="T3" i="20"/>
  <c r="U3" i="20"/>
  <c r="V3" i="20"/>
  <c r="W3" i="20"/>
  <c r="X3" i="20"/>
  <c r="Y3" i="20"/>
  <c r="Z3" i="20"/>
  <c r="AA3" i="20"/>
  <c r="AB3" i="20"/>
  <c r="AC3" i="20"/>
  <c r="AD3" i="20"/>
  <c r="AE3" i="20"/>
  <c r="AF3" i="20"/>
  <c r="AG3" i="20"/>
  <c r="AH3" i="20"/>
  <c r="AI3" i="20"/>
  <c r="F1" i="20"/>
  <c r="F4" i="19"/>
  <c r="G4" i="19"/>
  <c r="H4" i="19"/>
  <c r="I4" i="19"/>
  <c r="J4" i="19"/>
  <c r="K4" i="19"/>
  <c r="L4" i="19"/>
  <c r="M4" i="19"/>
  <c r="N4" i="19"/>
  <c r="O4" i="19"/>
  <c r="P4" i="19"/>
  <c r="Q4" i="19"/>
  <c r="R4" i="19"/>
  <c r="S4" i="19"/>
  <c r="T4" i="19"/>
  <c r="U4" i="19"/>
  <c r="V4" i="19"/>
  <c r="W4" i="19"/>
  <c r="X4" i="19"/>
  <c r="Y4" i="19"/>
  <c r="Z4" i="19"/>
  <c r="AA4" i="19"/>
  <c r="AB4" i="19"/>
  <c r="AC4" i="19"/>
  <c r="AD4" i="19"/>
  <c r="AE4" i="19"/>
  <c r="AF4" i="19"/>
  <c r="AG4" i="19"/>
  <c r="AH4" i="19"/>
  <c r="AI4" i="19"/>
  <c r="AJ4" i="19"/>
  <c r="F3" i="19"/>
  <c r="G3" i="19"/>
  <c r="H3" i="19"/>
  <c r="I3" i="19"/>
  <c r="J3" i="19"/>
  <c r="K3" i="19"/>
  <c r="L3" i="19"/>
  <c r="M3" i="19"/>
  <c r="N3" i="19"/>
  <c r="O3" i="19"/>
  <c r="P3" i="19"/>
  <c r="Q3" i="19"/>
  <c r="R3" i="19"/>
  <c r="S3" i="19"/>
  <c r="T3" i="19"/>
  <c r="U3" i="19"/>
  <c r="V3" i="19"/>
  <c r="W3" i="19"/>
  <c r="X3" i="19"/>
  <c r="Y3" i="19"/>
  <c r="Z3" i="19"/>
  <c r="AA3" i="19"/>
  <c r="AB3" i="19"/>
  <c r="AC3" i="19"/>
  <c r="AD3" i="19"/>
  <c r="AE3" i="19"/>
  <c r="AF3" i="19"/>
  <c r="AG3" i="19"/>
  <c r="AH3" i="19"/>
  <c r="AI3" i="19"/>
  <c r="AJ3" i="19"/>
  <c r="F1" i="19"/>
  <c r="F4" i="18"/>
  <c r="G4" i="18"/>
  <c r="H4" i="18"/>
  <c r="I4" i="18"/>
  <c r="J4" i="18"/>
  <c r="K4" i="18"/>
  <c r="L4" i="18"/>
  <c r="M4" i="18"/>
  <c r="N4" i="18"/>
  <c r="O4" i="18"/>
  <c r="P4" i="18"/>
  <c r="Q4" i="18"/>
  <c r="R4" i="18"/>
  <c r="S4" i="18"/>
  <c r="T4" i="18"/>
  <c r="U4" i="18"/>
  <c r="V4" i="18"/>
  <c r="W4" i="18"/>
  <c r="X4" i="18"/>
  <c r="Y4" i="18"/>
  <c r="Z4" i="18"/>
  <c r="AA4" i="18"/>
  <c r="AB4" i="18"/>
  <c r="AC4" i="18"/>
  <c r="AD4" i="18"/>
  <c r="AE4" i="18"/>
  <c r="AF4" i="18"/>
  <c r="AG4" i="18"/>
  <c r="AH4" i="18"/>
  <c r="F3" i="18"/>
  <c r="G3" i="18"/>
  <c r="H3" i="18"/>
  <c r="I3" i="18"/>
  <c r="J3" i="18"/>
  <c r="K3" i="18"/>
  <c r="L3" i="18"/>
  <c r="M3" i="18"/>
  <c r="N3" i="18"/>
  <c r="O3" i="18"/>
  <c r="P3" i="18"/>
  <c r="Q3" i="18"/>
  <c r="R3" i="18"/>
  <c r="S3" i="18"/>
  <c r="T3" i="18"/>
  <c r="U3" i="18"/>
  <c r="V3" i="18"/>
  <c r="W3" i="18"/>
  <c r="X3" i="18"/>
  <c r="Y3" i="18"/>
  <c r="Z3" i="18"/>
  <c r="AA3" i="18"/>
  <c r="AB3" i="18"/>
  <c r="AC3" i="18"/>
  <c r="AD3" i="18"/>
  <c r="AE3" i="18"/>
  <c r="AF3" i="18"/>
  <c r="AG3" i="18"/>
  <c r="AH3" i="18"/>
  <c r="F1" i="18"/>
  <c r="F4" i="5"/>
  <c r="F1" i="5"/>
  <c r="F3" i="5"/>
  <c r="D11" i="5"/>
  <c r="D11" i="18"/>
  <c r="D11" i="19"/>
  <c r="D11" i="20"/>
  <c r="D11" i="21"/>
  <c r="D11" i="22"/>
  <c r="D11" i="24"/>
  <c r="D11" i="25"/>
  <c r="D11" i="26"/>
  <c r="D11" i="27"/>
  <c r="D11" i="28"/>
  <c r="D11" i="29"/>
  <c r="H9" i="2"/>
  <c r="D12" i="5"/>
  <c r="D12" i="18"/>
  <c r="D12" i="19"/>
  <c r="D12" i="20"/>
  <c r="D12" i="21"/>
  <c r="D12" i="22"/>
  <c r="D12" i="24"/>
  <c r="D12" i="25"/>
  <c r="D12" i="26"/>
  <c r="D12" i="27"/>
  <c r="D12" i="28"/>
  <c r="D12" i="29"/>
  <c r="H10" i="2"/>
  <c r="D15" i="5"/>
  <c r="D15" i="18"/>
  <c r="D15" i="19"/>
  <c r="D15" i="20"/>
  <c r="D15" i="21"/>
  <c r="D15" i="22"/>
  <c r="D15" i="24"/>
  <c r="D15" i="25"/>
  <c r="D15" i="26"/>
  <c r="D15" i="27"/>
  <c r="D15" i="28"/>
  <c r="D15" i="29"/>
  <c r="H13" i="2"/>
  <c r="D18" i="5"/>
  <c r="D18" i="18"/>
  <c r="D18" i="19"/>
  <c r="D18" i="20"/>
  <c r="D18" i="21"/>
  <c r="D18" i="22"/>
  <c r="D18" i="24"/>
  <c r="D18" i="25"/>
  <c r="D18" i="26"/>
  <c r="D18" i="27"/>
  <c r="D18" i="28"/>
  <c r="D18" i="29"/>
  <c r="H16" i="2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AF4" i="5"/>
  <c r="AG4" i="5"/>
  <c r="AH4" i="5"/>
  <c r="AI4" i="5"/>
  <c r="AJ4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AF3" i="5"/>
  <c r="AG3" i="5"/>
  <c r="AH3" i="5"/>
  <c r="AI3" i="5"/>
  <c r="AJ3" i="5"/>
  <c r="D6" i="5"/>
  <c r="D6" i="18"/>
  <c r="D6" i="19"/>
  <c r="D6" i="20"/>
  <c r="D6" i="21"/>
  <c r="D6" i="22"/>
  <c r="D6" i="24"/>
  <c r="D6" i="25"/>
  <c r="D6" i="26"/>
  <c r="D6" i="27"/>
  <c r="D6" i="28"/>
  <c r="D6" i="29"/>
  <c r="H4" i="2"/>
  <c r="D9" i="5"/>
  <c r="D9" i="18"/>
  <c r="D9" i="19"/>
  <c r="D9" i="20"/>
  <c r="D9" i="21"/>
  <c r="D9" i="22"/>
  <c r="D9" i="24"/>
  <c r="D9" i="25"/>
  <c r="D9" i="26"/>
  <c r="D9" i="27"/>
  <c r="D9" i="28"/>
  <c r="D9" i="29"/>
  <c r="H7" i="2"/>
  <c r="D10" i="5"/>
  <c r="D10" i="18"/>
  <c r="D10" i="19"/>
  <c r="D10" i="20"/>
  <c r="D10" i="21"/>
  <c r="D10" i="22"/>
  <c r="D10" i="24"/>
  <c r="D10" i="25"/>
  <c r="D10" i="26"/>
  <c r="D10" i="27"/>
  <c r="D10" i="28"/>
  <c r="D10" i="29"/>
  <c r="H8" i="2"/>
  <c r="D13" i="5"/>
  <c r="D13" i="18"/>
  <c r="D13" i="19"/>
  <c r="D13" i="20"/>
  <c r="D13" i="21"/>
  <c r="D13" i="22"/>
  <c r="D13" i="24"/>
  <c r="D13" i="25"/>
  <c r="D13" i="26"/>
  <c r="D13" i="27"/>
  <c r="D13" i="28"/>
  <c r="D13" i="29"/>
  <c r="H11" i="2"/>
  <c r="D14" i="5"/>
  <c r="D14" i="18"/>
  <c r="D14" i="19"/>
  <c r="D14" i="20"/>
  <c r="D14" i="21"/>
  <c r="D14" i="22"/>
  <c r="D14" i="24"/>
  <c r="D14" i="25"/>
  <c r="D14" i="26"/>
  <c r="D14" i="27"/>
  <c r="D14" i="28"/>
  <c r="D14" i="29"/>
  <c r="H12" i="2"/>
  <c r="D17" i="5"/>
  <c r="D17" i="18"/>
  <c r="D17" i="19"/>
  <c r="D17" i="20"/>
  <c r="D17" i="21"/>
  <c r="D17" i="22"/>
  <c r="D17" i="24"/>
  <c r="D17" i="25"/>
  <c r="D17" i="26"/>
  <c r="D17" i="27"/>
  <c r="D17" i="28"/>
  <c r="D17" i="29"/>
  <c r="H15" i="2"/>
  <c r="D18" i="17"/>
  <c r="D19" i="5"/>
  <c r="D19" i="18"/>
  <c r="D19" i="19"/>
  <c r="D19" i="20"/>
  <c r="D19" i="21"/>
  <c r="D19" i="22"/>
  <c r="D19" i="24"/>
  <c r="D19" i="25"/>
  <c r="D19" i="26"/>
  <c r="D19" i="27"/>
  <c r="D19" i="28"/>
  <c r="D19" i="29"/>
  <c r="H17" i="2"/>
  <c r="D15" i="17"/>
  <c r="D6" i="17"/>
  <c r="D12" i="17"/>
  <c r="D11" i="17"/>
  <c r="D9" i="17"/>
  <c r="D17" i="17"/>
  <c r="D8" i="17"/>
  <c r="D8" i="5"/>
  <c r="D8" i="18"/>
  <c r="D8" i="19"/>
  <c r="D8" i="20"/>
  <c r="D8" i="21"/>
  <c r="D8" i="22"/>
  <c r="D8" i="24"/>
  <c r="D8" i="25"/>
  <c r="D8" i="26"/>
  <c r="D8" i="27"/>
  <c r="D8" i="28"/>
  <c r="D8" i="29"/>
  <c r="H6" i="2"/>
  <c r="D7" i="17"/>
  <c r="D7" i="5"/>
  <c r="D7" i="18"/>
  <c r="D7" i="19"/>
  <c r="D7" i="20"/>
  <c r="D7" i="21"/>
  <c r="D7" i="22"/>
  <c r="D7" i="24"/>
  <c r="D7" i="25"/>
  <c r="D7" i="26"/>
  <c r="D7" i="27"/>
  <c r="D7" i="28"/>
  <c r="D7" i="29"/>
  <c r="H5" i="2"/>
  <c r="D14" i="17"/>
  <c r="D13" i="17"/>
  <c r="D10" i="17"/>
  <c r="D16" i="17"/>
  <c r="D16" i="5"/>
  <c r="D16" i="18"/>
  <c r="D16" i="19"/>
  <c r="D16" i="20"/>
  <c r="D16" i="21"/>
  <c r="D16" i="22"/>
  <c r="D16" i="24"/>
  <c r="D16" i="25"/>
  <c r="D16" i="26"/>
  <c r="D16" i="27"/>
  <c r="D16" i="28"/>
  <c r="D16" i="29"/>
  <c r="H14" i="2"/>
  <c r="D19" i="17"/>
  <c r="J3" i="4"/>
  <c r="J4" i="4"/>
  <c r="J5" i="4"/>
  <c r="J7" i="4"/>
  <c r="J8" i="4"/>
  <c r="J9" i="4"/>
  <c r="J10" i="4"/>
  <c r="J11" i="4"/>
  <c r="J12" i="4"/>
  <c r="J13" i="4"/>
  <c r="J14" i="4"/>
</calcChain>
</file>

<file path=xl/sharedStrings.xml><?xml version="1.0" encoding="utf-8"?>
<sst xmlns="http://schemas.openxmlformats.org/spreadsheetml/2006/main" count="521" uniqueCount="165">
  <si>
    <t>Urlaubsantrag</t>
  </si>
  <si>
    <t>Name, Vorname (Arbeitnehmerin)</t>
  </si>
  <si>
    <t>Abteilung</t>
  </si>
  <si>
    <t>Personalnummer</t>
  </si>
  <si>
    <t xml:space="preserve">Ich beantrage Urlaub vom </t>
  </si>
  <si>
    <t>(erster Tag) bis</t>
  </si>
  <si>
    <t>letzter Tag.</t>
  </si>
  <si>
    <t>Datum/Unterschrift Arbeitnehmer(in)</t>
  </si>
  <si>
    <t>Vertreter durch Frau/Herr</t>
  </si>
  <si>
    <t xml:space="preserve">Vortrag Resturlaub aus Vorjahr               </t>
  </si>
  <si>
    <t>Urlaubsanspruch im laufenden Jahr</t>
  </si>
  <si>
    <t>Im laufenden Jahr gewährter Urlaub</t>
  </si>
  <si>
    <t>Jetzt beantragter Urlaub</t>
  </si>
  <si>
    <t>Voraussichtlicher Resturlaub</t>
  </si>
  <si>
    <t>Urlaub genehmigt:</t>
  </si>
  <si>
    <t>Ort/Datum/Unterschrift Vorgesetzte(r)</t>
  </si>
  <si>
    <t>Personaldaten</t>
  </si>
  <si>
    <t>Nr.</t>
  </si>
  <si>
    <t>Vorname</t>
  </si>
  <si>
    <t>Nachname</t>
  </si>
  <si>
    <t>E-Mail-Adresse</t>
  </si>
  <si>
    <t>Urlaubsanspruch</t>
  </si>
  <si>
    <t>Sonderurlaub</t>
  </si>
  <si>
    <t>Resturlaub</t>
  </si>
  <si>
    <t>Team</t>
  </si>
  <si>
    <t>Stunden/Woche</t>
  </si>
  <si>
    <t>Arbeitstage</t>
  </si>
  <si>
    <t>Sina</t>
  </si>
  <si>
    <t>Horn</t>
  </si>
  <si>
    <t>sh@email.com</t>
  </si>
  <si>
    <t>Team A</t>
  </si>
  <si>
    <t>x</t>
  </si>
  <si>
    <t>Yasemin</t>
  </si>
  <si>
    <t>Dönmez</t>
  </si>
  <si>
    <t>yd@email.com</t>
  </si>
  <si>
    <t>Dorothee</t>
  </si>
  <si>
    <t>Thiel</t>
  </si>
  <si>
    <t>dt@email.com</t>
  </si>
  <si>
    <t>Team B</t>
  </si>
  <si>
    <t>Alexander</t>
  </si>
  <si>
    <t>Rhode</t>
  </si>
  <si>
    <t>ar@email.com</t>
  </si>
  <si>
    <t>André</t>
  </si>
  <si>
    <t>Sommer</t>
  </si>
  <si>
    <t>as@email.com</t>
  </si>
  <si>
    <t>Kilian</t>
  </si>
  <si>
    <t>Klebinger</t>
  </si>
  <si>
    <t>kk@email.com</t>
  </si>
  <si>
    <t>Dick</t>
  </si>
  <si>
    <t>Taylor</t>
  </si>
  <si>
    <t>Team C</t>
  </si>
  <si>
    <t>Oskar</t>
  </si>
  <si>
    <t>Hummel</t>
  </si>
  <si>
    <t>oh@email.com</t>
  </si>
  <si>
    <t>Melanie</t>
  </si>
  <si>
    <t>Chrisholm</t>
  </si>
  <si>
    <t>mc@email.com</t>
  </si>
  <si>
    <t>Daniel</t>
  </si>
  <si>
    <t>Max</t>
  </si>
  <si>
    <t>dm@email.com</t>
  </si>
  <si>
    <t>Michaella</t>
  </si>
  <si>
    <t>Keeves</t>
  </si>
  <si>
    <t>mk@email.com</t>
  </si>
  <si>
    <t>Luca</t>
  </si>
  <si>
    <t>Reist</t>
  </si>
  <si>
    <t>lr@email.com</t>
  </si>
  <si>
    <t>Brown</t>
  </si>
  <si>
    <t>mb@email.com</t>
  </si>
  <si>
    <t>Adrian</t>
  </si>
  <si>
    <t>Zodel</t>
  </si>
  <si>
    <t>az@email.com</t>
  </si>
  <si>
    <t>Personaldaten eintragen</t>
  </si>
  <si>
    <t>Name und Vorname</t>
  </si>
  <si>
    <t>E-Mail Adresse</t>
  </si>
  <si>
    <t xml:space="preserve">Urlaubsanspruch </t>
  </si>
  <si>
    <t>Wochenarbeitszeit</t>
  </si>
  <si>
    <t>Feiertage</t>
  </si>
  <si>
    <t>Die nationalen Feiertage wurden bereits eingetragen.</t>
  </si>
  <si>
    <t>Eine Übersicht der Feiertage finden Sie im Tabellenblatt Feiertage</t>
  </si>
  <si>
    <t>Monate</t>
  </si>
  <si>
    <t>Feiertage bundesweit</t>
  </si>
  <si>
    <t>Datum des Feiertages</t>
  </si>
  <si>
    <t>Abwesenheitsarten</t>
  </si>
  <si>
    <t>Abwesenheitskürzel</t>
  </si>
  <si>
    <t>Teams</t>
  </si>
  <si>
    <t>Feiertage nach Bundesländern</t>
  </si>
  <si>
    <t>BW</t>
  </si>
  <si>
    <t>BY</t>
  </si>
  <si>
    <t>BE</t>
  </si>
  <si>
    <t>BB</t>
  </si>
  <si>
    <t>HB</t>
  </si>
  <si>
    <t>HH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</si>
  <si>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</si>
  <si>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</si>
  <si>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</si>
  <si>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</si>
  <si>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</si>
  <si>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</si>
  <si>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</si>
  <si>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</si>
  <si>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</si>
  <si>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</si>
  <si>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Neujahr</t>
  </si>
  <si>
    <t>Urlaubstage</t>
  </si>
  <si>
    <t>U</t>
  </si>
  <si>
    <t>Heilige Drei Könige</t>
  </si>
  <si>
    <t>Karfreitag</t>
  </si>
  <si>
    <t>S</t>
  </si>
  <si>
    <t>Frauentag</t>
  </si>
  <si>
    <t>Ostersonntag</t>
  </si>
  <si>
    <t>Fronleichnam</t>
  </si>
  <si>
    <t>Ostermontag</t>
  </si>
  <si>
    <t>Andere Abwesenheit</t>
  </si>
  <si>
    <t>A</t>
  </si>
  <si>
    <t>Mariä Aufnahme i. d. Himmel</t>
  </si>
  <si>
    <t>Krank</t>
  </si>
  <si>
    <t>K</t>
  </si>
  <si>
    <t>Reformationstag</t>
  </si>
  <si>
    <t>Christi Himmelfahrt</t>
  </si>
  <si>
    <t>Allerheiligen</t>
  </si>
  <si>
    <t>Pfingstmontag</t>
  </si>
  <si>
    <t>Buß- u. Bettag</t>
  </si>
  <si>
    <t>Tag der Deutschen Einheit</t>
  </si>
  <si>
    <t>1.Weihnachtsfeiertag</t>
  </si>
  <si>
    <t>Kalenderjahr</t>
  </si>
  <si>
    <t>Firmenname</t>
  </si>
  <si>
    <t>2.Weihnachtsfeiertag</t>
  </si>
  <si>
    <t>Länderabkürzungen</t>
  </si>
  <si>
    <t>Baden-Württemberg</t>
  </si>
  <si>
    <t>Niedersachsen</t>
  </si>
  <si>
    <t>Bayern</t>
  </si>
  <si>
    <t>Nordrhein-Westfalen</t>
  </si>
  <si>
    <t>Berlin</t>
  </si>
  <si>
    <t>Rheinland-Pfalz</t>
  </si>
  <si>
    <t>Brandenburg</t>
  </si>
  <si>
    <t>Saarland</t>
  </si>
  <si>
    <t>Bremen</t>
  </si>
  <si>
    <t>Sachsen</t>
  </si>
  <si>
    <t>Hamburg</t>
  </si>
  <si>
    <t>Sachsen-Anhalt</t>
  </si>
  <si>
    <t>Hessen</t>
  </si>
  <si>
    <t>Schleswig-Holstein</t>
  </si>
  <si>
    <t>Mecklenburg-Vorpommern</t>
  </si>
  <si>
    <t>Thüringen</t>
  </si>
  <si>
    <t>Di</t>
  </si>
  <si>
    <t>Mi</t>
  </si>
  <si>
    <t>Do</t>
  </si>
  <si>
    <t>Fr</t>
  </si>
  <si>
    <t>Sa</t>
  </si>
  <si>
    <t>So</t>
  </si>
  <si>
    <t>Mo</t>
  </si>
  <si>
    <t>Urlaub in die Monatasblätter eintragen</t>
  </si>
  <si>
    <t>Urlaub eintragen (farbige Felder)</t>
  </si>
  <si>
    <t>Resturlaub berechnen und eintragen</t>
  </si>
  <si>
    <t>Musterfirma</t>
  </si>
  <si>
    <t>Bundesland</t>
  </si>
  <si>
    <t>Feiertag</t>
  </si>
  <si>
    <t>Wochenende</t>
  </si>
  <si>
    <t>Urlaub</t>
  </si>
  <si>
    <t>Mertens</t>
  </si>
  <si>
    <t>Das Bundesland auswählen.</t>
  </si>
  <si>
    <t>Den Firmennamen eintragen.</t>
  </si>
  <si>
    <t>Das Kalenderjahr eintragen (Format 01.01.2024).</t>
  </si>
  <si>
    <t>Teams ändern / ergänzen.</t>
  </si>
  <si>
    <t>Tag der Arbeit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</si>
</sst>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mmmm\ yyyy"/>
    <numFmt numFmtId="165" formatCode="d"/>
    <numFmt numFmtId="166" formatCode="mmmm"/>
    <numFmt numFmtId="167" formatCode="ddd"/>
    <numFmt numFmtId="168" formatCode="dd/mm"/>
  </numFmts>
  <fonts count="27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Adelle Regular"/>
    </font>
    <font>
      <sz val="10"/>
      <name val="Adelle Regular"/>
    </font>
    <font>
      <b/>
      <sz val="10"/>
      <name val="Adelle Regular"/>
    </font>
    <font>
      <sz val="8"/>
      <name val="Adelle Regular"/>
    </font>
    <font>
      <b/>
      <sz val="8"/>
      <name val="Adelle Regular"/>
    </font>
    <font>
      <b/>
      <sz val="16"/>
      <color rgb="FF2C3E50"/>
      <name val="Calibri"/>
      <family val="2"/>
      <scheme val="minor"/>
    </font>
    <font>
      <sz val="10"/>
      <name val="Arial"/>
      <family val="2"/>
    </font>
    <font>
      <b/>
      <sz val="22"/>
      <color theme="0"/>
      <name val="Calibri"/>
      <family val="2"/>
      <scheme val="minor"/>
    </font>
    <font>
      <b/>
      <sz val="22"/>
      <color rgb="FF2596BE"/>
      <name val="Calibri"/>
      <family val="2"/>
      <scheme val="minor"/>
    </font>
    <font>
      <sz val="18"/>
      <name val="Arial"/>
      <family val="2"/>
    </font>
    <font>
      <b/>
      <sz val="18"/>
      <color theme="0"/>
      <name val="Calibri"/>
      <family val="2"/>
      <scheme val="minor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6"/>
      <color theme="0"/>
      <name val="Calibri"/>
      <family val="2"/>
      <scheme val="minor"/>
    </font>
    <font>
      <b/>
      <sz val="11"/>
      <color rgb="FF2C3E50"/>
      <name val="Calibri"/>
      <family val="2"/>
      <scheme val="minor"/>
    </font>
    <font>
      <sz val="11"/>
      <color rgb="FF2C3E50"/>
      <name val="Calibri"/>
      <family val="2"/>
      <scheme val="minor"/>
    </font>
    <font>
      <sz val="14"/>
      <color theme="0"/>
      <name val="Arial"/>
      <family val="2"/>
    </font>
    <font>
      <b/>
      <sz val="10"/>
      <name val="Arial"/>
      <family val="2"/>
    </font>
    <font>
      <b/>
      <sz val="14"/>
      <name val="Adelle Regular"/>
    </font>
    <font>
      <b/>
      <sz val="11"/>
      <color rgb="FF0A7FBA"/>
      <name val="Calibri"/>
      <family val="2"/>
      <scheme val="minor"/>
    </font>
    <font>
      <sz val="11"/>
      <color rgb="FF0A7FBA"/>
      <name val="Calibri"/>
      <family val="2"/>
      <scheme val="minor"/>
    </font>
    <font>
      <b/>
      <sz val="16"/>
      <color rgb="FF086C9C"/>
      <name val="Calibri"/>
      <family val="2"/>
      <scheme val="minor"/>
    </font>
    <font>
      <sz val="11"/>
      <color rgb="FF086C9C"/>
      <name val="Calibri"/>
      <family val="2"/>
      <scheme val="minor"/>
    </font>
    <font>
      <sz val="11"/>
      <color rgb="FFF7BE13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6F6F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2596BE"/>
        <bgColor indexed="64"/>
      </patternFill>
    </fill>
    <fill>
      <patternFill patternType="solid">
        <fgColor rgb="FF086C9C"/>
        <bgColor indexed="64"/>
      </patternFill>
    </fill>
    <fill>
      <patternFill patternType="solid">
        <fgColor rgb="FF0A7FBA"/>
        <bgColor indexed="64"/>
      </patternFill>
    </fill>
    <fill>
      <patternFill patternType="solid">
        <fgColor rgb="FFF7BE13"/>
        <bgColor indexed="64"/>
      </patternFill>
    </fill>
    <fill>
      <patternFill patternType="solid">
        <fgColor rgb="FF80C4EC"/>
        <bgColor indexed="64"/>
      </patternFill>
    </fill>
    <fill>
      <patternFill patternType="solid">
        <fgColor rgb="FF00BC55"/>
        <bgColor indexed="64"/>
      </patternFill>
    </fill>
    <fill>
      <patternFill patternType="solid">
        <fgColor rgb="FFFF2D2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6527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196681"/>
      </left>
      <right style="thin">
        <color rgb="FF196681"/>
      </right>
      <top style="thin">
        <color rgb="FF196681"/>
      </top>
      <bottom style="thin">
        <color rgb="FF196681"/>
      </bottom>
      <diagonal/>
    </border>
    <border>
      <left/>
      <right/>
      <top/>
      <bottom style="thin">
        <color rgb="FF196681"/>
      </bottom>
      <diagonal/>
    </border>
    <border>
      <left/>
      <right style="thin">
        <color rgb="FF196681"/>
      </right>
      <top style="thin">
        <color rgb="FF196681"/>
      </top>
      <bottom style="thin">
        <color rgb="FF196681"/>
      </bottom>
      <diagonal/>
    </border>
    <border>
      <left/>
      <right/>
      <top style="thin">
        <color rgb="FF196681"/>
      </top>
      <bottom style="thin">
        <color rgb="FF19668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196681"/>
      </left>
      <right/>
      <top style="thin">
        <color rgb="FF196681"/>
      </top>
      <bottom style="thin">
        <color rgb="FF196681"/>
      </bottom>
      <diagonal/>
    </border>
    <border>
      <left/>
      <right style="thin">
        <color theme="4" tint="-0.24994659260841701"/>
      </right>
      <top/>
      <bottom/>
      <diagonal/>
    </border>
  </borders>
  <cellStyleXfs count="2">
    <xf numFmtId="0" fontId="0" fillId="0" borderId="0"/>
    <xf numFmtId="0" fontId="9" fillId="0" borderId="0"/>
  </cellStyleXfs>
  <cellXfs count="166">
    <xf numFmtId="0" fontId="0" fillId="0" borderId="0" xfId="0"/>
    <xf numFmtId="0" fontId="3" fillId="0" borderId="0" xfId="0" applyFont="1" applyFill="1" applyBorder="1"/>
    <xf numFmtId="0" fontId="4" fillId="0" borderId="0" xfId="0" applyFont="1" applyFill="1" applyBorder="1"/>
    <xf numFmtId="0" fontId="6" fillId="0" borderId="0" xfId="0" applyFont="1" applyFill="1" applyBorder="1"/>
    <xf numFmtId="0" fontId="4" fillId="3" borderId="0" xfId="0" applyFont="1" applyFill="1" applyBorder="1"/>
    <xf numFmtId="0" fontId="3" fillId="3" borderId="0" xfId="0" applyFont="1" applyFill="1" applyBorder="1"/>
    <xf numFmtId="164" fontId="5" fillId="3" borderId="0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centerContinuous" vertical="top"/>
    </xf>
    <xf numFmtId="0" fontId="5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top"/>
    </xf>
    <xf numFmtId="0" fontId="4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vertical="top"/>
    </xf>
    <xf numFmtId="0" fontId="6" fillId="3" borderId="0" xfId="0" applyFont="1" applyFill="1" applyBorder="1"/>
    <xf numFmtId="0" fontId="6" fillId="3" borderId="0" xfId="0" applyFont="1" applyFill="1" applyBorder="1" applyAlignment="1"/>
    <xf numFmtId="0" fontId="4" fillId="2" borderId="0" xfId="0" applyFont="1" applyFill="1" applyBorder="1"/>
    <xf numFmtId="165" fontId="8" fillId="4" borderId="0" xfId="0" applyNumberFormat="1" applyFont="1" applyFill="1" applyAlignment="1" applyProtection="1">
      <alignment vertical="center"/>
      <protection locked="0"/>
    </xf>
    <xf numFmtId="0" fontId="0" fillId="4" borderId="0" xfId="0" applyFill="1" applyProtection="1">
      <protection locked="0"/>
    </xf>
    <xf numFmtId="0" fontId="0" fillId="5" borderId="0" xfId="0" applyFill="1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center" vertic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0" xfId="0" applyFill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0" borderId="0" xfId="0" applyFont="1"/>
    <xf numFmtId="0" fontId="0" fillId="3" borderId="0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/>
    <xf numFmtId="14" fontId="0" fillId="5" borderId="0" xfId="0" applyNumberFormat="1" applyFill="1" applyAlignment="1">
      <alignment horizontal="center"/>
    </xf>
    <xf numFmtId="14" fontId="0" fillId="4" borderId="0" xfId="0" applyNumberFormat="1" applyFill="1" applyAlignment="1">
      <alignment horizontal="center"/>
    </xf>
    <xf numFmtId="0" fontId="0" fillId="6" borderId="0" xfId="0" applyFill="1"/>
    <xf numFmtId="0" fontId="0" fillId="6" borderId="0" xfId="0" applyFill="1" applyAlignment="1">
      <alignment horizontal="center" vertical="center"/>
    </xf>
    <xf numFmtId="0" fontId="9" fillId="0" borderId="0" xfId="0" applyFont="1" applyAlignment="1">
      <alignment horizontal="left" vertical="top"/>
    </xf>
    <xf numFmtId="0" fontId="20" fillId="6" borderId="6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/>
    <xf numFmtId="1" fontId="9" fillId="2" borderId="0" xfId="0" applyNumberFormat="1" applyFont="1" applyFill="1" applyAlignment="1">
      <alignment horizontal="center" vertical="center"/>
    </xf>
    <xf numFmtId="0" fontId="9" fillId="2" borderId="0" xfId="0" applyFont="1" applyFill="1"/>
    <xf numFmtId="0" fontId="6" fillId="3" borderId="7" xfId="0" applyFont="1" applyFill="1" applyBorder="1" applyAlignment="1">
      <alignment horizontal="left" vertical="top"/>
    </xf>
    <xf numFmtId="0" fontId="6" fillId="3" borderId="8" xfId="0" applyFont="1" applyFill="1" applyBorder="1" applyAlignment="1">
      <alignment horizontal="left" vertical="top"/>
    </xf>
    <xf numFmtId="0" fontId="5" fillId="3" borderId="8" xfId="0" applyFont="1" applyFill="1" applyBorder="1" applyAlignment="1">
      <alignment vertical="center"/>
    </xf>
    <xf numFmtId="0" fontId="4" fillId="3" borderId="8" xfId="0" applyFont="1" applyFill="1" applyBorder="1"/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/>
    <xf numFmtId="0" fontId="5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6" fillId="3" borderId="10" xfId="0" applyFont="1" applyFill="1" applyBorder="1" applyAlignment="1">
      <alignment vertical="top"/>
    </xf>
    <xf numFmtId="0" fontId="6" fillId="3" borderId="12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5" fillId="3" borderId="1" xfId="0" applyFont="1" applyFill="1" applyBorder="1" applyAlignment="1">
      <alignment vertical="center"/>
    </xf>
    <xf numFmtId="0" fontId="5" fillId="3" borderId="13" xfId="0" applyFont="1" applyFill="1" applyBorder="1" applyAlignment="1">
      <alignment vertical="center"/>
    </xf>
    <xf numFmtId="0" fontId="6" fillId="3" borderId="8" xfId="0" applyFont="1" applyFill="1" applyBorder="1" applyAlignment="1">
      <alignment vertical="top"/>
    </xf>
    <xf numFmtId="0" fontId="6" fillId="3" borderId="8" xfId="0" applyFont="1" applyFill="1" applyBorder="1" applyAlignment="1"/>
    <xf numFmtId="0" fontId="6" fillId="3" borderId="10" xfId="0" applyFont="1" applyFill="1" applyBorder="1"/>
    <xf numFmtId="0" fontId="6" fillId="3" borderId="11" xfId="0" applyFont="1" applyFill="1" applyBorder="1"/>
    <xf numFmtId="0" fontId="6" fillId="3" borderId="10" xfId="0" applyFont="1" applyFill="1" applyBorder="1" applyAlignment="1"/>
    <xf numFmtId="0" fontId="3" fillId="3" borderId="12" xfId="0" applyFont="1" applyFill="1" applyBorder="1"/>
    <xf numFmtId="0" fontId="4" fillId="3" borderId="1" xfId="0" applyFont="1" applyFill="1" applyBorder="1"/>
    <xf numFmtId="0" fontId="4" fillId="3" borderId="13" xfId="0" applyFont="1" applyFill="1" applyBorder="1"/>
    <xf numFmtId="0" fontId="4" fillId="3" borderId="7" xfId="0" applyFont="1" applyFill="1" applyBorder="1"/>
    <xf numFmtId="0" fontId="6" fillId="3" borderId="8" xfId="0" applyFont="1" applyFill="1" applyBorder="1"/>
    <xf numFmtId="0" fontId="6" fillId="3" borderId="8" xfId="0" applyFont="1" applyFill="1" applyBorder="1" applyAlignment="1">
      <alignment horizontal="centerContinuous" vertical="top"/>
    </xf>
    <xf numFmtId="0" fontId="4" fillId="3" borderId="12" xfId="0" applyFont="1" applyFill="1" applyBorder="1"/>
    <xf numFmtId="0" fontId="3" fillId="3" borderId="7" xfId="0" applyFont="1" applyFill="1" applyBorder="1"/>
    <xf numFmtId="0" fontId="6" fillId="3" borderId="1" xfId="0" applyFont="1" applyFill="1" applyBorder="1" applyAlignment="1"/>
    <xf numFmtId="0" fontId="6" fillId="3" borderId="13" xfId="0" applyFont="1" applyFill="1" applyBorder="1"/>
    <xf numFmtId="0" fontId="6" fillId="3" borderId="7" xfId="0" applyFont="1" applyFill="1" applyBorder="1"/>
    <xf numFmtId="0" fontId="6" fillId="3" borderId="7" xfId="0" applyFont="1" applyFill="1" applyBorder="1" applyAlignment="1"/>
    <xf numFmtId="0" fontId="6" fillId="3" borderId="9" xfId="0" applyFont="1" applyFill="1" applyBorder="1"/>
    <xf numFmtId="0" fontId="6" fillId="3" borderId="1" xfId="0" applyFont="1" applyFill="1" applyBorder="1"/>
    <xf numFmtId="0" fontId="6" fillId="3" borderId="12" xfId="0" applyFont="1" applyFill="1" applyBorder="1" applyAlignment="1"/>
    <xf numFmtId="0" fontId="6" fillId="3" borderId="12" xfId="0" applyFont="1" applyFill="1" applyBorder="1"/>
    <xf numFmtId="0" fontId="21" fillId="3" borderId="0" xfId="0" applyFont="1" applyFill="1" applyBorder="1"/>
    <xf numFmtId="1" fontId="2" fillId="8" borderId="2" xfId="0" applyNumberFormat="1" applyFont="1" applyFill="1" applyBorder="1" applyAlignment="1">
      <alignment horizontal="center" vertical="center"/>
    </xf>
    <xf numFmtId="14" fontId="2" fillId="8" borderId="2" xfId="0" applyNumberFormat="1" applyFont="1" applyFill="1" applyBorder="1" applyAlignment="1">
      <alignment horizontal="left" vertical="center" indent="1"/>
    </xf>
    <xf numFmtId="14" fontId="2" fillId="8" borderId="2" xfId="0" applyNumberFormat="1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left" vertical="center" indent="1"/>
    </xf>
    <xf numFmtId="14" fontId="2" fillId="8" borderId="5" xfId="0" applyNumberFormat="1" applyFont="1" applyFill="1" applyBorder="1" applyAlignment="1">
      <alignment horizontal="left" vertical="center"/>
    </xf>
    <xf numFmtId="0" fontId="0" fillId="9" borderId="0" xfId="0" applyFill="1"/>
    <xf numFmtId="0" fontId="1" fillId="9" borderId="0" xfId="0" applyFont="1" applyFill="1" applyAlignment="1">
      <alignment horizontal="center" vertical="center"/>
    </xf>
    <xf numFmtId="14" fontId="2" fillId="9" borderId="0" xfId="0" applyNumberFormat="1" applyFont="1" applyFill="1" applyAlignment="1">
      <alignment horizontal="center"/>
    </xf>
    <xf numFmtId="0" fontId="2" fillId="9" borderId="0" xfId="0" applyFont="1" applyFill="1" applyAlignment="1">
      <alignment horizontal="left" vertical="center"/>
    </xf>
    <xf numFmtId="1" fontId="2" fillId="9" borderId="0" xfId="0" applyNumberFormat="1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0" fontId="1" fillId="9" borderId="0" xfId="0" applyFont="1" applyFill="1" applyAlignment="1" applyProtection="1">
      <alignment vertical="center"/>
      <protection locked="0"/>
    </xf>
    <xf numFmtId="0" fontId="17" fillId="9" borderId="0" xfId="0" applyFont="1" applyFill="1" applyAlignment="1" applyProtection="1">
      <alignment vertical="center"/>
      <protection locked="0"/>
    </xf>
    <xf numFmtId="0" fontId="1" fillId="9" borderId="0" xfId="0" applyFont="1" applyFill="1" applyAlignment="1" applyProtection="1">
      <alignment horizontal="center" vertical="center"/>
      <protection locked="0"/>
    </xf>
    <xf numFmtId="0" fontId="0" fillId="9" borderId="0" xfId="0" applyFill="1" applyProtection="1">
      <protection locked="0"/>
    </xf>
    <xf numFmtId="0" fontId="2" fillId="9" borderId="0" xfId="0" applyFont="1" applyFill="1"/>
    <xf numFmtId="0" fontId="18" fillId="9" borderId="0" xfId="0" applyFont="1" applyFill="1"/>
    <xf numFmtId="0" fontId="13" fillId="9" borderId="0" xfId="1" applyFont="1" applyFill="1" applyAlignment="1">
      <alignment horizontal="left" vertical="center"/>
    </xf>
    <xf numFmtId="0" fontId="14" fillId="9" borderId="0" xfId="0" applyFont="1" applyFill="1" applyAlignment="1">
      <alignment horizontal="center" vertical="center"/>
    </xf>
    <xf numFmtId="0" fontId="15" fillId="9" borderId="0" xfId="0" applyFont="1" applyFill="1" applyAlignment="1">
      <alignment horizontal="left" vertical="center"/>
    </xf>
    <xf numFmtId="0" fontId="10" fillId="9" borderId="0" xfId="1" applyFont="1" applyFill="1" applyAlignment="1">
      <alignment vertical="center"/>
    </xf>
    <xf numFmtId="0" fontId="11" fillId="9" borderId="0" xfId="1" applyFont="1" applyFill="1" applyAlignment="1">
      <alignment vertical="center"/>
    </xf>
    <xf numFmtId="1" fontId="2" fillId="9" borderId="0" xfId="0" applyNumberFormat="1" applyFont="1" applyFill="1" applyAlignment="1">
      <alignment horizontal="center"/>
    </xf>
    <xf numFmtId="0" fontId="2" fillId="9" borderId="0" xfId="0" applyFont="1" applyFill="1" applyAlignment="1">
      <alignment horizontal="center"/>
    </xf>
    <xf numFmtId="0" fontId="0" fillId="9" borderId="0" xfId="0" applyFill="1" applyAlignment="1">
      <alignment horizontal="center"/>
    </xf>
    <xf numFmtId="0" fontId="0" fillId="9" borderId="0" xfId="0" applyFill="1" applyAlignment="1">
      <alignment horizontal="center" vertical="center"/>
    </xf>
    <xf numFmtId="0" fontId="1" fillId="10" borderId="0" xfId="0" applyFont="1" applyFill="1" applyAlignment="1">
      <alignment horizontal="left" vertical="center" indent="1"/>
    </xf>
    <xf numFmtId="14" fontId="1" fillId="10" borderId="0" xfId="0" applyNumberFormat="1" applyFont="1" applyFill="1" applyAlignment="1">
      <alignment horizontal="left" vertical="center" indent="1"/>
    </xf>
    <xf numFmtId="0" fontId="1" fillId="10" borderId="0" xfId="0" applyFont="1" applyFill="1" applyAlignment="1">
      <alignment horizontal="center" vertical="center"/>
    </xf>
    <xf numFmtId="0" fontId="0" fillId="10" borderId="0" xfId="0" applyFill="1"/>
    <xf numFmtId="165" fontId="20" fillId="6" borderId="6" xfId="0" applyNumberFormat="1" applyFont="1" applyFill="1" applyBorder="1" applyAlignment="1">
      <alignment horizontal="center" vertical="center"/>
    </xf>
    <xf numFmtId="167" fontId="9" fillId="6" borderId="6" xfId="0" applyNumberFormat="1" applyFont="1" applyFill="1" applyBorder="1" applyAlignment="1">
      <alignment horizontal="center" vertical="center"/>
    </xf>
    <xf numFmtId="167" fontId="9" fillId="7" borderId="6" xfId="0" applyNumberFormat="1" applyFont="1" applyFill="1" applyBorder="1" applyAlignment="1">
      <alignment horizontal="center" vertical="center"/>
    </xf>
    <xf numFmtId="14" fontId="2" fillId="8" borderId="4" xfId="0" applyNumberFormat="1" applyFont="1" applyFill="1" applyBorder="1" applyAlignment="1">
      <alignment horizontal="center" vertical="center"/>
    </xf>
    <xf numFmtId="0" fontId="22" fillId="10" borderId="0" xfId="0" applyFont="1" applyFill="1" applyAlignment="1">
      <alignment horizontal="center" vertical="center"/>
    </xf>
    <xf numFmtId="165" fontId="24" fillId="4" borderId="0" xfId="0" applyNumberFormat="1" applyFont="1" applyFill="1" applyAlignment="1" applyProtection="1">
      <alignment vertical="center"/>
      <protection locked="0"/>
    </xf>
    <xf numFmtId="0" fontId="25" fillId="9" borderId="0" xfId="0" applyFont="1" applyFill="1" applyProtection="1">
      <protection hidden="1"/>
    </xf>
    <xf numFmtId="166" fontId="25" fillId="9" borderId="0" xfId="0" applyNumberFormat="1" applyFont="1" applyFill="1" applyProtection="1">
      <protection hidden="1"/>
    </xf>
    <xf numFmtId="0" fontId="25" fillId="9" borderId="0" xfId="0" applyFont="1" applyFill="1"/>
    <xf numFmtId="0" fontId="25" fillId="5" borderId="0" xfId="0" applyFont="1" applyFill="1"/>
    <xf numFmtId="0" fontId="25" fillId="4" borderId="0" xfId="0" applyFont="1" applyFill="1"/>
    <xf numFmtId="0" fontId="22" fillId="10" borderId="3" xfId="0" applyFont="1" applyFill="1" applyBorder="1" applyAlignment="1">
      <alignment horizontal="center" vertical="center"/>
    </xf>
    <xf numFmtId="168" fontId="2" fillId="10" borderId="4" xfId="0" applyNumberFormat="1" applyFont="1" applyFill="1" applyBorder="1" applyAlignment="1">
      <alignment horizontal="center" vertical="center"/>
    </xf>
    <xf numFmtId="14" fontId="2" fillId="8" borderId="15" xfId="0" applyNumberFormat="1" applyFont="1" applyFill="1" applyBorder="1" applyAlignment="1">
      <alignment horizontal="left" vertical="center" indent="1"/>
    </xf>
    <xf numFmtId="0" fontId="22" fillId="10" borderId="0" xfId="0" applyFont="1" applyFill="1" applyBorder="1" applyAlignment="1">
      <alignment horizontal="center" vertical="center"/>
    </xf>
    <xf numFmtId="14" fontId="23" fillId="10" borderId="16" xfId="0" applyNumberFormat="1" applyFont="1" applyFill="1" applyBorder="1" applyAlignment="1">
      <alignment horizontal="center" vertical="center"/>
    </xf>
    <xf numFmtId="0" fontId="23" fillId="10" borderId="16" xfId="0" applyFont="1" applyFill="1" applyBorder="1"/>
    <xf numFmtId="14" fontId="2" fillId="8" borderId="4" xfId="0" applyNumberFormat="1" applyFont="1" applyFill="1" applyBorder="1" applyAlignment="1">
      <alignment horizontal="center" vertical="center" textRotation="90"/>
    </xf>
    <xf numFmtId="14" fontId="2" fillId="8" borderId="2" xfId="0" applyNumberFormat="1" applyFont="1" applyFill="1" applyBorder="1" applyAlignment="1">
      <alignment horizontal="center" vertical="center" textRotation="90"/>
    </xf>
    <xf numFmtId="0" fontId="2" fillId="12" borderId="0" xfId="0" applyFont="1" applyFill="1" applyAlignment="1">
      <alignment horizontal="center" vertical="center"/>
    </xf>
    <xf numFmtId="0" fontId="0" fillId="11" borderId="0" xfId="0" applyFill="1" applyAlignment="1">
      <alignment horizontal="center" vertical="center"/>
    </xf>
    <xf numFmtId="1" fontId="9" fillId="12" borderId="1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3" borderId="8" xfId="0" applyFill="1" applyBorder="1"/>
    <xf numFmtId="0" fontId="0" fillId="3" borderId="9" xfId="0" applyFill="1" applyBorder="1" applyAlignment="1">
      <alignment horizontal="center" vertical="center"/>
    </xf>
    <xf numFmtId="0" fontId="26" fillId="11" borderId="10" xfId="0" applyFont="1" applyFill="1" applyBorder="1" applyAlignment="1">
      <alignment horizontal="center" vertical="center"/>
    </xf>
    <xf numFmtId="0" fontId="0" fillId="3" borderId="0" xfId="0" applyFill="1" applyBorder="1"/>
    <xf numFmtId="0" fontId="0" fillId="3" borderId="11" xfId="0" applyFill="1" applyBorder="1" applyAlignment="1">
      <alignment horizontal="center" vertical="center"/>
    </xf>
    <xf numFmtId="0" fontId="2" fillId="12" borderId="10" xfId="0" applyFont="1" applyFill="1" applyBorder="1" applyAlignment="1">
      <alignment horizontal="center"/>
    </xf>
    <xf numFmtId="0" fontId="2" fillId="16" borderId="10" xfId="0" applyFont="1" applyFill="1" applyBorder="1" applyAlignment="1">
      <alignment horizontal="center"/>
    </xf>
    <xf numFmtId="0" fontId="2" fillId="13" borderId="10" xfId="0" applyFont="1" applyFill="1" applyBorder="1" applyAlignment="1">
      <alignment horizontal="center"/>
    </xf>
    <xf numFmtId="0" fontId="2" fillId="14" borderId="12" xfId="0" applyFont="1" applyFill="1" applyBorder="1" applyAlignment="1">
      <alignment horizontal="center"/>
    </xf>
    <xf numFmtId="0" fontId="0" fillId="3" borderId="1" xfId="0" applyFill="1" applyBorder="1"/>
    <xf numFmtId="0" fontId="0" fillId="3" borderId="13" xfId="0" applyFill="1" applyBorder="1" applyAlignment="1">
      <alignment horizontal="center" vertical="center"/>
    </xf>
    <xf numFmtId="0" fontId="0" fillId="6" borderId="7" xfId="0" applyFill="1" applyBorder="1"/>
    <xf numFmtId="0" fontId="9" fillId="15" borderId="6" xfId="0" applyFont="1" applyFill="1" applyBorder="1" applyAlignment="1">
      <alignment horizontal="center" vertical="center"/>
    </xf>
    <xf numFmtId="14" fontId="0" fillId="2" borderId="0" xfId="0" applyNumberFormat="1" applyFill="1"/>
    <xf numFmtId="14" fontId="2" fillId="8" borderId="2" xfId="0" applyNumberFormat="1" applyFont="1" applyFill="1" applyBorder="1" applyAlignment="1" applyProtection="1">
      <alignment horizontal="left" vertical="center" indent="1" shrinkToFit="1"/>
      <protection locked="0"/>
    </xf>
    <xf numFmtId="1" fontId="2" fillId="8" borderId="2" xfId="0" applyNumberFormat="1" applyFont="1" applyFill="1" applyBorder="1" applyAlignment="1" applyProtection="1">
      <alignment horizontal="center" vertical="center" shrinkToFit="1"/>
      <protection locked="0"/>
    </xf>
    <xf numFmtId="0" fontId="2" fillId="8" borderId="2" xfId="0" applyFont="1" applyFill="1" applyBorder="1" applyAlignment="1" applyProtection="1">
      <alignment horizontal="left" vertical="center" indent="1" shrinkToFit="1"/>
      <protection locked="0"/>
    </xf>
    <xf numFmtId="0" fontId="2" fillId="8" borderId="2" xfId="0" applyFont="1" applyFill="1" applyBorder="1" applyAlignment="1" applyProtection="1">
      <alignment horizontal="center" vertical="center" shrinkToFit="1"/>
      <protection locked="0"/>
    </xf>
    <xf numFmtId="1" fontId="2" fillId="8" borderId="2" xfId="0" applyNumberFormat="1" applyFont="1" applyFill="1" applyBorder="1" applyAlignment="1" applyProtection="1">
      <alignment horizontal="center" vertical="center" shrinkToFit="1"/>
    </xf>
    <xf numFmtId="0" fontId="2" fillId="8" borderId="2" xfId="0" applyFont="1" applyFill="1" applyBorder="1" applyAlignment="1" applyProtection="1">
      <alignment horizontal="center" vertical="center" shrinkToFit="1"/>
    </xf>
    <xf numFmtId="0" fontId="2" fillId="8" borderId="2" xfId="0" applyFont="1" applyFill="1" applyBorder="1" applyAlignment="1" applyProtection="1">
      <alignment horizontal="center" vertical="center"/>
      <protection locked="0"/>
    </xf>
    <xf numFmtId="14" fontId="2" fillId="8" borderId="2" xfId="0" applyNumberFormat="1" applyFont="1" applyFill="1" applyBorder="1" applyAlignment="1" applyProtection="1">
      <alignment horizontal="center" vertical="center"/>
      <protection locked="0"/>
    </xf>
    <xf numFmtId="0" fontId="2" fillId="8" borderId="2" xfId="0" applyFont="1" applyFill="1" applyBorder="1" applyAlignment="1" applyProtection="1">
      <alignment horizontal="left" vertical="center" indent="1"/>
      <protection locked="0"/>
    </xf>
    <xf numFmtId="0" fontId="0" fillId="0" borderId="0" xfId="0" applyAlignment="1" applyProtection="1">
      <alignment horizontal="center"/>
      <protection locked="0"/>
    </xf>
    <xf numFmtId="14" fontId="25" fillId="9" borderId="0" xfId="0" applyNumberFormat="1" applyFont="1" applyFill="1"/>
    <xf numFmtId="165" fontId="8" fillId="4" borderId="0" xfId="0" applyNumberFormat="1" applyFont="1" applyFill="1" applyAlignment="1" applyProtection="1">
      <alignment horizontal="left" vertical="top"/>
      <protection locked="0"/>
    </xf>
    <xf numFmtId="0" fontId="10" fillId="9" borderId="0" xfId="1" applyFont="1" applyFill="1" applyAlignment="1">
      <alignment horizontal="center" vertical="center"/>
    </xf>
    <xf numFmtId="165" fontId="8" fillId="4" borderId="0" xfId="0" applyNumberFormat="1" applyFont="1" applyFill="1" applyAlignment="1" applyProtection="1">
      <alignment horizontal="right" vertical="center"/>
      <protection locked="0"/>
    </xf>
    <xf numFmtId="0" fontId="16" fillId="9" borderId="0" xfId="1" applyFont="1" applyFill="1" applyAlignment="1">
      <alignment horizontal="left" vertical="top" indent="3"/>
    </xf>
    <xf numFmtId="17" fontId="19" fillId="9" borderId="0" xfId="0" applyNumberFormat="1" applyFont="1" applyFill="1" applyAlignment="1">
      <alignment horizontal="center" vertical="center"/>
    </xf>
    <xf numFmtId="17" fontId="19" fillId="9" borderId="1" xfId="0" applyNumberFormat="1" applyFont="1" applyFill="1" applyBorder="1" applyAlignment="1">
      <alignment horizontal="center" vertical="center"/>
    </xf>
    <xf numFmtId="0" fontId="20" fillId="6" borderId="0" xfId="0" applyFont="1" applyFill="1" applyAlignment="1">
      <alignment horizontal="center" vertical="center"/>
    </xf>
    <xf numFmtId="0" fontId="20" fillId="6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/>
    </xf>
    <xf numFmtId="0" fontId="7" fillId="3" borderId="0" xfId="0" applyFont="1" applyFill="1" applyBorder="1" applyAlignment="1">
      <alignment horizontal="left" vertical="top"/>
    </xf>
    <xf numFmtId="0" fontId="6" fillId="3" borderId="0" xfId="0" applyFont="1" applyFill="1" applyBorder="1" applyAlignment="1">
      <alignment horizontal="center"/>
    </xf>
  </cellXfs>
  <cellStyles count="2">
    <cellStyle name="Standard" xfId="0" builtinId="0"/>
    <cellStyle name="Standard 2" xfId="1"/>
  </cellStyles>
  <dxfs count="238">
    <dxf>
      <fill>
        <patternFill>
          <bgColor rgb="FFF7BE13"/>
        </patternFill>
      </fill>
    </dxf>
    <dxf>
      <fill>
        <patternFill>
          <bgColor rgb="FFF7BE13"/>
        </patternFill>
      </fill>
    </dxf>
    <dxf>
      <fill>
        <patternFill>
          <bgColor rgb="FF7030A0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ont>
        <color theme="0"/>
      </font>
      <fill>
        <patternFill>
          <bgColor rgb="FF80C4EC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FF2D2D"/>
        </patternFill>
      </fill>
    </dxf>
    <dxf>
      <font>
        <color theme="0"/>
      </font>
      <fill>
        <patternFill>
          <bgColor rgb="FF00BC5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ont>
        <color theme="0"/>
      </font>
      <fill>
        <patternFill>
          <bgColor rgb="FF80C4EC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FF2D2D"/>
        </patternFill>
      </fill>
    </dxf>
    <dxf>
      <font>
        <color theme="0"/>
      </font>
      <fill>
        <patternFill>
          <bgColor rgb="FF00BC55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ill>
        <patternFill>
          <bgColor rgb="FF7030A0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ont>
        <color theme="0"/>
      </font>
      <fill>
        <patternFill>
          <bgColor rgb="FF80C4EC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FF2D2D"/>
        </patternFill>
      </fill>
    </dxf>
    <dxf>
      <font>
        <color theme="0"/>
      </font>
      <fill>
        <patternFill>
          <bgColor rgb="FF00BC5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ont>
        <color theme="0"/>
      </font>
      <fill>
        <patternFill>
          <bgColor rgb="FF80C4EC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FF2D2D"/>
        </patternFill>
      </fill>
    </dxf>
    <dxf>
      <font>
        <color theme="0"/>
      </font>
      <fill>
        <patternFill>
          <bgColor rgb="FF00BC55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ill>
        <patternFill>
          <bgColor rgb="FF7030A0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ont>
        <color theme="0"/>
      </font>
      <fill>
        <patternFill>
          <bgColor rgb="FF80C4EC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FF2D2D"/>
        </patternFill>
      </fill>
    </dxf>
    <dxf>
      <font>
        <color theme="0"/>
      </font>
      <fill>
        <patternFill>
          <bgColor rgb="FF00BC5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ont>
        <color theme="0"/>
      </font>
      <fill>
        <patternFill>
          <bgColor rgb="FF80C4EC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FF2D2D"/>
        </patternFill>
      </fill>
    </dxf>
    <dxf>
      <font>
        <color theme="0"/>
      </font>
      <fill>
        <patternFill>
          <bgColor rgb="FF00BC55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ill>
        <patternFill>
          <bgColor rgb="FF7030A0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ont>
        <color theme="0"/>
      </font>
      <fill>
        <patternFill>
          <bgColor rgb="FF80C4EC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FF2D2D"/>
        </patternFill>
      </fill>
    </dxf>
    <dxf>
      <font>
        <color theme="0"/>
      </font>
      <fill>
        <patternFill>
          <bgColor rgb="FF00BC5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ont>
        <color theme="0"/>
      </font>
      <fill>
        <patternFill>
          <bgColor rgb="FF80C4EC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FF2D2D"/>
        </patternFill>
      </fill>
    </dxf>
    <dxf>
      <font>
        <color theme="0"/>
      </font>
      <fill>
        <patternFill>
          <bgColor rgb="FF00BC55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ill>
        <patternFill>
          <bgColor rgb="FF7030A0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ont>
        <color theme="0"/>
      </font>
      <fill>
        <patternFill>
          <bgColor rgb="FF80C4EC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FF2D2D"/>
        </patternFill>
      </fill>
    </dxf>
    <dxf>
      <font>
        <color theme="0"/>
      </font>
      <fill>
        <patternFill>
          <bgColor rgb="FF00BC5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ont>
        <color theme="0"/>
      </font>
      <fill>
        <patternFill>
          <bgColor rgb="FF80C4EC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FF2D2D"/>
        </patternFill>
      </fill>
    </dxf>
    <dxf>
      <font>
        <color theme="0"/>
      </font>
      <fill>
        <patternFill>
          <bgColor rgb="FF00BC55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ill>
        <patternFill>
          <bgColor rgb="FF7030A0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ont>
        <color theme="0"/>
      </font>
      <fill>
        <patternFill>
          <bgColor rgb="FF80C4EC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FF2D2D"/>
        </patternFill>
      </fill>
    </dxf>
    <dxf>
      <font>
        <color theme="0"/>
      </font>
      <fill>
        <patternFill>
          <bgColor rgb="FF00BC5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ont>
        <color theme="0"/>
      </font>
      <fill>
        <patternFill>
          <bgColor rgb="FF80C4EC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FF2D2D"/>
        </patternFill>
      </fill>
    </dxf>
    <dxf>
      <font>
        <color theme="0"/>
      </font>
      <fill>
        <patternFill>
          <bgColor rgb="FF00BC55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ill>
        <patternFill>
          <bgColor rgb="FF7030A0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ont>
        <color theme="0"/>
      </font>
      <fill>
        <patternFill>
          <bgColor rgb="FF80C4EC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FF2D2D"/>
        </patternFill>
      </fill>
    </dxf>
    <dxf>
      <font>
        <color theme="0"/>
      </font>
      <fill>
        <patternFill>
          <bgColor rgb="FF00BC5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ont>
        <color theme="0"/>
      </font>
      <fill>
        <patternFill>
          <bgColor rgb="FF80C4EC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FF2D2D"/>
        </patternFill>
      </fill>
    </dxf>
    <dxf>
      <font>
        <color theme="0"/>
      </font>
      <fill>
        <patternFill>
          <bgColor rgb="FF00BC55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ill>
        <patternFill>
          <bgColor rgb="FF7030A0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ont>
        <color theme="0"/>
      </font>
      <fill>
        <patternFill>
          <bgColor rgb="FF80C4EC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FF2D2D"/>
        </patternFill>
      </fill>
    </dxf>
    <dxf>
      <font>
        <color theme="0"/>
      </font>
      <fill>
        <patternFill>
          <bgColor rgb="FF00BC5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ont>
        <color theme="0"/>
      </font>
      <fill>
        <patternFill>
          <bgColor rgb="FF80C4EC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FF2D2D"/>
        </patternFill>
      </fill>
    </dxf>
    <dxf>
      <font>
        <color theme="0"/>
      </font>
      <fill>
        <patternFill>
          <bgColor rgb="FF00BC55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ill>
        <patternFill>
          <bgColor rgb="FF7030A0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ont>
        <color theme="0"/>
      </font>
      <fill>
        <patternFill>
          <bgColor rgb="FF80C4EC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FF2D2D"/>
        </patternFill>
      </fill>
    </dxf>
    <dxf>
      <font>
        <color theme="0"/>
      </font>
      <fill>
        <patternFill>
          <bgColor rgb="FF00BC5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ont>
        <color theme="0"/>
      </font>
      <fill>
        <patternFill>
          <bgColor rgb="FF80C4EC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FF2D2D"/>
        </patternFill>
      </fill>
    </dxf>
    <dxf>
      <font>
        <color theme="0"/>
      </font>
      <fill>
        <patternFill>
          <bgColor rgb="FF00BC55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ill>
        <patternFill>
          <bgColor rgb="FF7030A0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ill>
        <patternFill>
          <bgColor theme="0" tint="-0.34998626667073579"/>
        </patternFill>
      </fill>
    </dxf>
    <dxf>
      <font>
        <color theme="0"/>
      </font>
      <fill>
        <patternFill>
          <bgColor rgb="FF80C4EC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FF2D2D"/>
        </patternFill>
      </fill>
    </dxf>
    <dxf>
      <font>
        <color theme="0"/>
      </font>
      <fill>
        <patternFill>
          <bgColor rgb="FF00BC55"/>
        </patternFill>
      </fill>
    </dxf>
    <dxf>
      <fill>
        <patternFill>
          <bgColor theme="0" tint="-0.14996795556505021"/>
        </patternFill>
      </fill>
    </dxf>
    <dxf>
      <font>
        <color theme="0"/>
      </font>
      <fill>
        <patternFill>
          <bgColor rgb="FF80C4EC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FF2D2D"/>
        </patternFill>
      </fill>
    </dxf>
    <dxf>
      <font>
        <color theme="0"/>
      </font>
      <fill>
        <patternFill>
          <bgColor rgb="FF00BC55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ill>
        <patternFill>
          <bgColor rgb="FF7030A0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ont>
        <color theme="0"/>
      </font>
      <fill>
        <patternFill>
          <bgColor rgb="FF80C4EC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FF2D2D"/>
        </patternFill>
      </fill>
    </dxf>
    <dxf>
      <font>
        <color theme="0"/>
      </font>
      <fill>
        <patternFill>
          <bgColor rgb="FF00BC55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ont>
        <color theme="0"/>
      </font>
      <fill>
        <patternFill>
          <bgColor rgb="FF80C4EC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FF2D2D"/>
        </patternFill>
      </fill>
    </dxf>
    <dxf>
      <font>
        <color theme="0"/>
      </font>
      <fill>
        <patternFill>
          <bgColor rgb="FF00BC55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ill>
        <patternFill>
          <bgColor rgb="FF7030A0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ill>
        <patternFill>
          <bgColor theme="0" tint="-0.34998626667073579"/>
        </patternFill>
      </fill>
    </dxf>
    <dxf>
      <font>
        <color theme="0"/>
      </font>
      <fill>
        <patternFill>
          <bgColor rgb="FF80C4EC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FF2D2D"/>
        </patternFill>
      </fill>
    </dxf>
    <dxf>
      <font>
        <color theme="0"/>
      </font>
      <fill>
        <patternFill>
          <bgColor rgb="FF00BC55"/>
        </patternFill>
      </fill>
    </dxf>
    <dxf>
      <fill>
        <patternFill>
          <bgColor theme="0" tint="-0.14996795556505021"/>
        </patternFill>
      </fill>
    </dxf>
    <dxf>
      <font>
        <color theme="0"/>
      </font>
      <fill>
        <patternFill>
          <bgColor rgb="FF80C4EC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FF2D2D"/>
        </patternFill>
      </fill>
    </dxf>
    <dxf>
      <font>
        <color theme="0"/>
      </font>
      <fill>
        <patternFill>
          <bgColor rgb="FF00BC55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ill>
        <patternFill>
          <bgColor rgb="FFF7BE13"/>
        </patternFill>
      </fill>
    </dxf>
    <dxf>
      <fill>
        <patternFill>
          <bgColor theme="0" tint="-0.34998626667073579"/>
        </patternFill>
      </fill>
    </dxf>
    <dxf>
      <font>
        <color theme="0"/>
      </font>
      <fill>
        <patternFill>
          <bgColor rgb="FF80C4EC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FF2D2D"/>
        </patternFill>
      </fill>
    </dxf>
    <dxf>
      <font>
        <color theme="0"/>
      </font>
      <fill>
        <patternFill>
          <bgColor rgb="FF00BC55"/>
        </patternFill>
      </fill>
    </dxf>
    <dxf>
      <font>
        <color theme="0"/>
      </font>
      <fill>
        <patternFill>
          <bgColor rgb="FF80C4EC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FF2D2D"/>
        </patternFill>
      </fill>
    </dxf>
    <dxf>
      <font>
        <color theme="0"/>
      </font>
      <fill>
        <patternFill>
          <bgColor rgb="FF00BC55"/>
        </patternFill>
      </fill>
    </dxf>
    <dxf>
      <font>
        <color theme="0"/>
      </font>
      <fill>
        <patternFill>
          <bgColor rgb="FF80C4EC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FF2D2D"/>
        </patternFill>
      </fill>
    </dxf>
    <dxf>
      <font>
        <color theme="0"/>
      </font>
      <fill>
        <patternFill>
          <bgColor rgb="FF00BC55"/>
        </patternFill>
      </fill>
    </dxf>
    <dxf>
      <font>
        <color theme="0"/>
      </font>
      <fill>
        <patternFill>
          <bgColor rgb="FF80C4EC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FF2D2D"/>
        </patternFill>
      </fill>
    </dxf>
    <dxf>
      <font>
        <color theme="0"/>
      </font>
      <fill>
        <patternFill>
          <bgColor rgb="FF00BC55"/>
        </patternFill>
      </fill>
    </dxf>
    <dxf>
      <font>
        <color theme="0"/>
      </font>
      <fill>
        <patternFill>
          <bgColor rgb="FF80C4EC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FF2D2D"/>
        </patternFill>
      </fill>
    </dxf>
    <dxf>
      <font>
        <color theme="0"/>
      </font>
      <fill>
        <patternFill>
          <bgColor rgb="FF00BC55"/>
        </patternFill>
      </fill>
    </dxf>
    <dxf>
      <font>
        <color theme="0"/>
      </font>
      <fill>
        <patternFill>
          <bgColor rgb="FF80C4EC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FF2D2D"/>
        </patternFill>
      </fill>
    </dxf>
    <dxf>
      <font>
        <color theme="0"/>
      </font>
      <fill>
        <patternFill>
          <bgColor rgb="FF00BC55"/>
        </patternFill>
      </fill>
    </dxf>
    <dxf>
      <font>
        <color theme="0"/>
      </font>
      <fill>
        <patternFill>
          <bgColor rgb="FF80C4EC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FF2D2D"/>
        </patternFill>
      </fill>
    </dxf>
    <dxf>
      <font>
        <color theme="0"/>
      </font>
      <fill>
        <patternFill>
          <bgColor rgb="FF00BC55"/>
        </patternFill>
      </fill>
    </dxf>
    <dxf>
      <font>
        <color theme="0"/>
      </font>
      <fill>
        <patternFill>
          <bgColor rgb="FF80C4EC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FF2D2D"/>
        </patternFill>
      </fill>
    </dxf>
    <dxf>
      <font>
        <color theme="0"/>
      </font>
      <fill>
        <patternFill>
          <bgColor rgb="FF00BC55"/>
        </patternFill>
      </fill>
    </dxf>
    <dxf>
      <font>
        <color theme="0"/>
      </font>
      <fill>
        <patternFill>
          <bgColor rgb="FF80C4EC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FF2D2D"/>
        </patternFill>
      </fill>
    </dxf>
    <dxf>
      <font>
        <color theme="0"/>
      </font>
      <fill>
        <patternFill>
          <bgColor rgb="FF00BC5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2D2D"/>
      <color rgb="FF00BC55"/>
      <color rgb="FF065278"/>
      <color rgb="FF80C4EC"/>
      <color rgb="FFF7BE13"/>
      <color rgb="FF0A7FBA"/>
      <color rgb="FF086C9C"/>
      <color rgb="FF2596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erstin%20Fraenkler\Downloads\TimO-Urlaubsplaner-Vorlage_schutz_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daten"/>
      <sheetName val="Urlaubsübersicht"/>
      <sheetName val="Mitarbeiter"/>
      <sheetName val="Feiertage"/>
      <sheetName val="Hilfe"/>
    </sheetNames>
    <sheetDataSet>
      <sheetData sheetId="0"/>
      <sheetData sheetId="1"/>
      <sheetData sheetId="2"/>
      <sheetData sheetId="3">
        <row r="5">
          <cell r="F5" t="str">
            <v>Team A</v>
          </cell>
        </row>
        <row r="6">
          <cell r="F6" t="str">
            <v>Team B</v>
          </cell>
        </row>
        <row r="7">
          <cell r="F7" t="str">
            <v>Team C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45"/>
  <sheetViews>
    <sheetView topLeftCell="A10" workbookViewId="0">
      <selection sqref="A1:H1"/>
    </sheetView>
  </sheetViews>
  <sheetFormatPr baseColWidth="10" defaultRowHeight="23.25"/>
  <cols>
    <col min="1" max="1" width="2.5703125" style="26" customWidth="1"/>
    <col min="2" max="2" width="2.5703125" style="27" customWidth="1"/>
    <col min="3" max="3" width="5.42578125" customWidth="1"/>
    <col min="4" max="4" width="1.7109375" customWidth="1"/>
    <col min="5" max="5" width="86.85546875" customWidth="1"/>
    <col min="6" max="6" width="3" customWidth="1"/>
    <col min="7" max="7" width="26.85546875" customWidth="1"/>
    <col min="8" max="46" width="11.42578125" style="24"/>
  </cols>
  <sheetData>
    <row r="1" spans="1:46" s="16" customFormat="1" ht="21">
      <c r="A1" s="154"/>
      <c r="B1" s="154"/>
      <c r="C1" s="154"/>
      <c r="D1" s="154"/>
      <c r="E1" s="154"/>
      <c r="F1" s="154"/>
      <c r="G1" s="154"/>
      <c r="H1" s="154"/>
      <c r="I1" s="15"/>
      <c r="J1" s="15"/>
    </row>
    <row r="2" spans="1:46" s="25" customFormat="1">
      <c r="A2" s="23"/>
      <c r="B2" s="24"/>
      <c r="C2" s="93" t="s">
        <v>71</v>
      </c>
      <c r="D2" s="93"/>
      <c r="E2" s="93"/>
      <c r="F2" s="93"/>
      <c r="G2" s="93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</row>
    <row r="3" spans="1:46" s="24" customFormat="1"/>
    <row r="4" spans="1:46">
      <c r="C4" s="94">
        <v>1</v>
      </c>
      <c r="D4" s="27"/>
      <c r="E4" s="95" t="s">
        <v>3</v>
      </c>
      <c r="F4" s="95"/>
      <c r="G4" s="95"/>
    </row>
    <row r="5" spans="1:46">
      <c r="C5" s="94">
        <v>2</v>
      </c>
      <c r="D5" s="27"/>
      <c r="E5" s="95" t="s">
        <v>72</v>
      </c>
      <c r="F5" s="95"/>
      <c r="G5" s="95"/>
    </row>
    <row r="6" spans="1:46">
      <c r="C6" s="94">
        <v>3</v>
      </c>
      <c r="D6" s="27"/>
      <c r="E6" s="95" t="s">
        <v>73</v>
      </c>
      <c r="F6" s="95"/>
      <c r="G6" s="95"/>
    </row>
    <row r="7" spans="1:46">
      <c r="C7" s="94">
        <v>4</v>
      </c>
      <c r="D7" s="27"/>
      <c r="E7" s="95" t="s">
        <v>74</v>
      </c>
      <c r="F7" s="95"/>
      <c r="G7" s="95"/>
    </row>
    <row r="8" spans="1:46">
      <c r="C8" s="94">
        <v>5</v>
      </c>
      <c r="D8" s="27"/>
      <c r="E8" s="95" t="s">
        <v>22</v>
      </c>
      <c r="F8" s="95"/>
      <c r="G8" s="95"/>
    </row>
    <row r="9" spans="1:46">
      <c r="C9" s="94">
        <v>6</v>
      </c>
      <c r="D9" s="27"/>
      <c r="E9" s="95" t="s">
        <v>24</v>
      </c>
      <c r="F9" s="95"/>
      <c r="G9" s="95"/>
    </row>
    <row r="10" spans="1:46">
      <c r="C10" s="94">
        <v>7</v>
      </c>
      <c r="D10" s="27"/>
      <c r="E10" s="95" t="s">
        <v>75</v>
      </c>
      <c r="F10" s="95"/>
      <c r="G10" s="95"/>
    </row>
    <row r="11" spans="1:46">
      <c r="C11" s="94">
        <v>8</v>
      </c>
      <c r="D11" s="27"/>
      <c r="E11" s="95" t="s">
        <v>26</v>
      </c>
      <c r="F11" s="95"/>
      <c r="G11" s="95"/>
    </row>
    <row r="12" spans="1:46">
      <c r="C12" s="94"/>
      <c r="D12" s="27"/>
      <c r="E12" s="95"/>
      <c r="F12" s="95"/>
      <c r="G12" s="95"/>
    </row>
    <row r="13" spans="1:46" s="24" customFormat="1"/>
    <row r="14" spans="1:46" s="25" customFormat="1">
      <c r="A14" s="23"/>
      <c r="B14" s="24"/>
      <c r="C14" s="93" t="s">
        <v>76</v>
      </c>
      <c r="D14" s="93"/>
      <c r="E14" s="93"/>
      <c r="F14" s="93"/>
      <c r="G14" s="93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</row>
    <row r="15" spans="1:46" s="24" customFormat="1"/>
    <row r="16" spans="1:46">
      <c r="C16" s="94">
        <v>1</v>
      </c>
      <c r="D16" s="27"/>
      <c r="E16" s="95" t="s">
        <v>77</v>
      </c>
      <c r="F16" s="95"/>
      <c r="G16" s="95"/>
    </row>
    <row r="17" spans="1:46">
      <c r="C17" s="94">
        <v>2</v>
      </c>
      <c r="D17" s="27"/>
      <c r="E17" s="95" t="s">
        <v>161</v>
      </c>
      <c r="F17" s="95"/>
      <c r="G17" s="95"/>
    </row>
    <row r="18" spans="1:46">
      <c r="C18" s="94">
        <v>3</v>
      </c>
      <c r="D18" s="27"/>
      <c r="E18" s="95" t="s">
        <v>162</v>
      </c>
      <c r="F18" s="95"/>
      <c r="G18" s="95"/>
    </row>
    <row r="19" spans="1:46">
      <c r="C19" s="94">
        <v>4</v>
      </c>
      <c r="D19" s="27"/>
      <c r="E19" s="95" t="s">
        <v>160</v>
      </c>
      <c r="F19" s="95"/>
      <c r="G19" s="95"/>
    </row>
    <row r="20" spans="1:46">
      <c r="C20" s="94">
        <v>5</v>
      </c>
      <c r="D20" s="27"/>
      <c r="E20" s="95" t="s">
        <v>163</v>
      </c>
      <c r="F20" s="95"/>
      <c r="G20" s="95"/>
    </row>
    <row r="21" spans="1:46">
      <c r="C21" s="94">
        <v>6</v>
      </c>
      <c r="D21" s="27"/>
      <c r="E21" s="95" t="s">
        <v>78</v>
      </c>
      <c r="F21" s="95"/>
      <c r="G21" s="95"/>
    </row>
    <row r="22" spans="1:46">
      <c r="C22" s="94"/>
      <c r="D22" s="27"/>
      <c r="E22" s="95"/>
      <c r="F22" s="95"/>
      <c r="G22" s="95"/>
    </row>
    <row r="23" spans="1:46" s="28" customFormat="1">
      <c r="A23" s="26"/>
      <c r="B23" s="27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</row>
    <row r="24" spans="1:46" s="25" customFormat="1">
      <c r="A24" s="23"/>
      <c r="B24" s="24"/>
      <c r="C24" s="93" t="s">
        <v>151</v>
      </c>
      <c r="D24" s="93"/>
      <c r="E24" s="93"/>
      <c r="F24" s="93"/>
      <c r="G24" s="93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</row>
    <row r="25" spans="1:46" s="24" customFormat="1"/>
    <row r="26" spans="1:46" s="28" customFormat="1">
      <c r="A26" s="26"/>
      <c r="B26" s="27"/>
      <c r="C26" s="94">
        <v>1</v>
      </c>
      <c r="D26" s="27"/>
      <c r="E26" s="95" t="s">
        <v>152</v>
      </c>
      <c r="F26" s="95"/>
      <c r="G26" s="95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</row>
    <row r="27" spans="1:46" s="28" customFormat="1">
      <c r="A27" s="26"/>
      <c r="B27" s="27"/>
      <c r="C27" s="94">
        <v>2</v>
      </c>
      <c r="D27" s="27"/>
      <c r="E27" s="95" t="s">
        <v>153</v>
      </c>
      <c r="F27" s="95"/>
      <c r="G27" s="95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</row>
    <row r="28" spans="1:46" s="28" customFormat="1" ht="15"/>
    <row r="29" spans="1:46" s="28" customFormat="1" ht="15"/>
    <row r="30" spans="1:46" s="28" customFormat="1">
      <c r="A30" s="26"/>
      <c r="B30" s="27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</row>
    <row r="31" spans="1:46">
      <c r="C31" s="28"/>
      <c r="D31" s="28"/>
      <c r="E31" s="28"/>
      <c r="F31" s="28"/>
      <c r="G31" s="28"/>
    </row>
    <row r="32" spans="1:46">
      <c r="C32" s="28"/>
      <c r="D32" s="28"/>
      <c r="E32" s="28"/>
      <c r="F32" s="28"/>
      <c r="G32" s="28"/>
    </row>
    <row r="33" spans="3:7">
      <c r="C33" s="28"/>
      <c r="D33" s="28"/>
      <c r="E33" s="28"/>
      <c r="F33" s="28"/>
      <c r="G33" s="28"/>
    </row>
    <row r="34" spans="3:7">
      <c r="C34" s="28"/>
      <c r="D34" s="28"/>
      <c r="E34" s="28"/>
      <c r="F34" s="28"/>
      <c r="G34" s="28"/>
    </row>
    <row r="35" spans="3:7">
      <c r="C35" s="28"/>
      <c r="D35" s="28"/>
      <c r="E35" s="28"/>
      <c r="F35" s="28"/>
      <c r="G35" s="28"/>
    </row>
    <row r="36" spans="3:7">
      <c r="C36" s="28"/>
      <c r="D36" s="28"/>
      <c r="E36" s="28"/>
      <c r="F36" s="28"/>
      <c r="G36" s="28"/>
    </row>
    <row r="37" spans="3:7">
      <c r="C37" s="28"/>
      <c r="D37" s="28"/>
      <c r="E37" s="28"/>
      <c r="F37" s="28"/>
      <c r="G37" s="28"/>
    </row>
    <row r="38" spans="3:7">
      <c r="C38" s="28"/>
      <c r="D38" s="28"/>
      <c r="E38" s="28"/>
      <c r="F38" s="28"/>
      <c r="G38" s="28"/>
    </row>
    <row r="39" spans="3:7">
      <c r="C39" s="28"/>
      <c r="D39" s="28"/>
      <c r="E39" s="28"/>
      <c r="F39" s="28"/>
      <c r="G39" s="28"/>
    </row>
    <row r="40" spans="3:7">
      <c r="C40" s="28"/>
      <c r="D40" s="28"/>
      <c r="E40" s="28"/>
      <c r="F40" s="28"/>
      <c r="G40" s="28"/>
    </row>
    <row r="41" spans="3:7">
      <c r="C41" s="28"/>
      <c r="D41" s="28"/>
      <c r="E41" s="28"/>
      <c r="F41" s="28"/>
      <c r="G41" s="28"/>
    </row>
    <row r="42" spans="3:7">
      <c r="C42" s="28"/>
      <c r="D42" s="28"/>
      <c r="E42" s="28"/>
      <c r="F42" s="28"/>
      <c r="G42" s="28"/>
    </row>
    <row r="43" spans="3:7">
      <c r="C43" s="28"/>
      <c r="D43" s="28"/>
      <c r="E43" s="28"/>
      <c r="F43" s="28"/>
      <c r="G43" s="28"/>
    </row>
    <row r="44" spans="3:7">
      <c r="C44" s="28"/>
      <c r="D44" s="28"/>
      <c r="E44" s="28"/>
      <c r="F44" s="28"/>
      <c r="G44" s="28"/>
    </row>
    <row r="45" spans="3:7">
      <c r="C45" s="28"/>
      <c r="D45" s="28"/>
      <c r="E45" s="28"/>
      <c r="F45" s="28"/>
      <c r="G45" s="28"/>
    </row>
    <row r="46" spans="3:7">
      <c r="C46" s="28"/>
      <c r="D46" s="28"/>
      <c r="E46" s="28"/>
      <c r="F46" s="28"/>
      <c r="G46" s="28"/>
    </row>
    <row r="47" spans="3:7">
      <c r="C47" s="28"/>
      <c r="D47" s="28"/>
      <c r="E47" s="28"/>
      <c r="F47" s="28"/>
      <c r="G47" s="28"/>
    </row>
    <row r="48" spans="3:7">
      <c r="C48" s="28"/>
      <c r="D48" s="28"/>
      <c r="E48" s="28"/>
      <c r="F48" s="28"/>
      <c r="G48" s="28"/>
    </row>
    <row r="49" spans="3:7">
      <c r="C49" s="28"/>
      <c r="D49" s="28"/>
      <c r="E49" s="28"/>
      <c r="F49" s="28"/>
      <c r="G49" s="28"/>
    </row>
    <row r="50" spans="3:7">
      <c r="C50" s="28"/>
      <c r="D50" s="28"/>
      <c r="E50" s="28"/>
      <c r="F50" s="28"/>
      <c r="G50" s="28"/>
    </row>
    <row r="51" spans="3:7">
      <c r="C51" s="28"/>
      <c r="D51" s="28"/>
      <c r="E51" s="28"/>
      <c r="F51" s="28"/>
      <c r="G51" s="28"/>
    </row>
    <row r="52" spans="3:7">
      <c r="C52" s="28"/>
      <c r="D52" s="28"/>
      <c r="E52" s="28"/>
      <c r="F52" s="28"/>
      <c r="G52" s="28"/>
    </row>
    <row r="53" spans="3:7">
      <c r="C53" s="28"/>
      <c r="D53" s="28"/>
      <c r="E53" s="28"/>
      <c r="F53" s="28"/>
      <c r="G53" s="28"/>
    </row>
    <row r="54" spans="3:7">
      <c r="C54" s="28"/>
      <c r="D54" s="28"/>
      <c r="E54" s="28"/>
      <c r="F54" s="28"/>
      <c r="G54" s="28"/>
    </row>
    <row r="55" spans="3:7">
      <c r="C55" s="28"/>
      <c r="D55" s="28"/>
      <c r="E55" s="28"/>
      <c r="F55" s="28"/>
      <c r="G55" s="28"/>
    </row>
    <row r="56" spans="3:7">
      <c r="C56" s="28"/>
      <c r="D56" s="28"/>
      <c r="E56" s="28"/>
      <c r="F56" s="28"/>
      <c r="G56" s="28"/>
    </row>
    <row r="57" spans="3:7">
      <c r="C57" s="28"/>
      <c r="D57" s="28"/>
      <c r="E57" s="28"/>
      <c r="F57" s="28"/>
      <c r="G57" s="28"/>
    </row>
    <row r="58" spans="3:7">
      <c r="C58" s="28"/>
      <c r="D58" s="28"/>
      <c r="E58" s="28"/>
      <c r="F58" s="28"/>
      <c r="G58" s="28"/>
    </row>
    <row r="59" spans="3:7">
      <c r="C59" s="28"/>
      <c r="D59" s="28"/>
      <c r="E59" s="28"/>
      <c r="F59" s="28"/>
      <c r="G59" s="28"/>
    </row>
    <row r="60" spans="3:7">
      <c r="C60" s="28"/>
      <c r="D60" s="28"/>
      <c r="E60" s="28"/>
      <c r="F60" s="28"/>
      <c r="G60" s="28"/>
    </row>
    <row r="61" spans="3:7">
      <c r="C61" s="28"/>
      <c r="D61" s="28"/>
      <c r="E61" s="28"/>
      <c r="F61" s="28"/>
      <c r="G61" s="28"/>
    </row>
    <row r="62" spans="3:7">
      <c r="C62" s="28"/>
      <c r="D62" s="28"/>
      <c r="E62" s="28"/>
      <c r="F62" s="28"/>
      <c r="G62" s="28"/>
    </row>
    <row r="63" spans="3:7">
      <c r="C63" s="28"/>
      <c r="D63" s="28"/>
      <c r="E63" s="28"/>
      <c r="F63" s="28"/>
      <c r="G63" s="28"/>
    </row>
    <row r="64" spans="3:7">
      <c r="C64" s="28"/>
      <c r="D64" s="28"/>
      <c r="E64" s="28"/>
      <c r="F64" s="28"/>
      <c r="G64" s="28"/>
    </row>
    <row r="65" spans="3:7">
      <c r="C65" s="28"/>
      <c r="D65" s="28"/>
      <c r="E65" s="28"/>
      <c r="F65" s="28"/>
      <c r="G65" s="28"/>
    </row>
    <row r="66" spans="3:7">
      <c r="C66" s="28"/>
      <c r="D66" s="28"/>
      <c r="E66" s="28"/>
      <c r="F66" s="28"/>
      <c r="G66" s="28"/>
    </row>
    <row r="67" spans="3:7">
      <c r="C67" s="28"/>
      <c r="D67" s="28"/>
      <c r="E67" s="28"/>
      <c r="F67" s="28"/>
      <c r="G67" s="28"/>
    </row>
    <row r="68" spans="3:7">
      <c r="C68" s="28"/>
      <c r="D68" s="28"/>
      <c r="E68" s="28"/>
      <c r="F68" s="28"/>
      <c r="G68" s="28"/>
    </row>
    <row r="69" spans="3:7">
      <c r="C69" s="28"/>
      <c r="D69" s="28"/>
      <c r="E69" s="28"/>
      <c r="F69" s="28"/>
      <c r="G69" s="28"/>
    </row>
    <row r="70" spans="3:7">
      <c r="C70" s="28"/>
      <c r="D70" s="28"/>
      <c r="E70" s="28"/>
      <c r="F70" s="28"/>
      <c r="G70" s="28"/>
    </row>
    <row r="71" spans="3:7">
      <c r="C71" s="28"/>
      <c r="D71" s="28"/>
      <c r="E71" s="28"/>
      <c r="F71" s="28"/>
      <c r="G71" s="28"/>
    </row>
    <row r="72" spans="3:7">
      <c r="C72" s="28"/>
      <c r="D72" s="28"/>
      <c r="E72" s="28"/>
      <c r="F72" s="28"/>
      <c r="G72" s="28"/>
    </row>
    <row r="73" spans="3:7">
      <c r="C73" s="28"/>
      <c r="D73" s="28"/>
      <c r="E73" s="28"/>
      <c r="F73" s="28"/>
      <c r="G73" s="28"/>
    </row>
    <row r="74" spans="3:7">
      <c r="C74" s="28"/>
      <c r="D74" s="28"/>
      <c r="E74" s="28"/>
      <c r="F74" s="28"/>
      <c r="G74" s="28"/>
    </row>
    <row r="75" spans="3:7">
      <c r="C75" s="28"/>
      <c r="D75" s="28"/>
      <c r="E75" s="28"/>
      <c r="F75" s="28"/>
      <c r="G75" s="28"/>
    </row>
    <row r="76" spans="3:7">
      <c r="C76" s="28"/>
      <c r="D76" s="28"/>
      <c r="E76" s="28"/>
      <c r="F76" s="28"/>
      <c r="G76" s="28"/>
    </row>
    <row r="77" spans="3:7">
      <c r="C77" s="28"/>
      <c r="D77" s="28"/>
      <c r="E77" s="28"/>
      <c r="F77" s="28"/>
      <c r="G77" s="28"/>
    </row>
    <row r="78" spans="3:7">
      <c r="C78" s="28"/>
      <c r="D78" s="28"/>
      <c r="E78" s="28"/>
      <c r="F78" s="28"/>
      <c r="G78" s="28"/>
    </row>
    <row r="79" spans="3:7">
      <c r="C79" s="28"/>
      <c r="D79" s="28"/>
      <c r="E79" s="28"/>
      <c r="F79" s="28"/>
      <c r="G79" s="28"/>
    </row>
    <row r="80" spans="3:7">
      <c r="C80" s="28"/>
      <c r="D80" s="28"/>
      <c r="E80" s="28"/>
      <c r="F80" s="28"/>
      <c r="G80" s="28"/>
    </row>
    <row r="81" spans="3:7">
      <c r="C81" s="28"/>
      <c r="D81" s="28"/>
      <c r="E81" s="28"/>
      <c r="F81" s="28"/>
      <c r="G81" s="28"/>
    </row>
    <row r="82" spans="3:7">
      <c r="C82" s="28"/>
      <c r="D82" s="28"/>
      <c r="E82" s="28"/>
      <c r="F82" s="28"/>
      <c r="G82" s="28"/>
    </row>
    <row r="83" spans="3:7">
      <c r="C83" s="28"/>
      <c r="D83" s="28"/>
      <c r="E83" s="28"/>
      <c r="F83" s="28"/>
      <c r="G83" s="28"/>
    </row>
    <row r="84" spans="3:7">
      <c r="C84" s="28"/>
      <c r="D84" s="28"/>
      <c r="E84" s="28"/>
      <c r="F84" s="28"/>
      <c r="G84" s="28"/>
    </row>
    <row r="85" spans="3:7">
      <c r="C85" s="28"/>
      <c r="D85" s="28"/>
      <c r="E85" s="28"/>
      <c r="F85" s="28"/>
      <c r="G85" s="28"/>
    </row>
    <row r="86" spans="3:7">
      <c r="C86" s="28"/>
      <c r="D86" s="28"/>
      <c r="E86" s="28"/>
      <c r="F86" s="28"/>
      <c r="G86" s="28"/>
    </row>
    <row r="87" spans="3:7">
      <c r="C87" s="28"/>
      <c r="D87" s="28"/>
      <c r="E87" s="28"/>
      <c r="F87" s="28"/>
      <c r="G87" s="28"/>
    </row>
    <row r="88" spans="3:7">
      <c r="C88" s="28"/>
      <c r="D88" s="28"/>
      <c r="E88" s="28"/>
      <c r="F88" s="28"/>
      <c r="G88" s="28"/>
    </row>
    <row r="89" spans="3:7">
      <c r="C89" s="28"/>
      <c r="D89" s="28"/>
      <c r="E89" s="28"/>
      <c r="F89" s="28"/>
      <c r="G89" s="28"/>
    </row>
    <row r="90" spans="3:7">
      <c r="C90" s="28"/>
      <c r="D90" s="28"/>
      <c r="E90" s="28"/>
      <c r="F90" s="28"/>
      <c r="G90" s="28"/>
    </row>
    <row r="91" spans="3:7">
      <c r="C91" s="28"/>
      <c r="D91" s="28"/>
      <c r="E91" s="28"/>
      <c r="F91" s="28"/>
      <c r="G91" s="28"/>
    </row>
    <row r="92" spans="3:7">
      <c r="C92" s="28"/>
      <c r="D92" s="28"/>
      <c r="E92" s="28"/>
      <c r="F92" s="28"/>
      <c r="G92" s="28"/>
    </row>
    <row r="93" spans="3:7">
      <c r="C93" s="28"/>
      <c r="D93" s="28"/>
      <c r="E93" s="28"/>
      <c r="F93" s="28"/>
      <c r="G93" s="28"/>
    </row>
    <row r="94" spans="3:7">
      <c r="C94" s="28"/>
      <c r="D94" s="28"/>
      <c r="E94" s="28"/>
      <c r="F94" s="28"/>
      <c r="G94" s="28"/>
    </row>
    <row r="95" spans="3:7">
      <c r="C95" s="28"/>
      <c r="D95" s="28"/>
      <c r="E95" s="28"/>
      <c r="F95" s="28"/>
      <c r="G95" s="28"/>
    </row>
    <row r="96" spans="3:7">
      <c r="C96" s="28"/>
      <c r="D96" s="28"/>
      <c r="E96" s="28"/>
      <c r="F96" s="28"/>
      <c r="G96" s="28"/>
    </row>
    <row r="97" spans="3:7">
      <c r="C97" s="28"/>
      <c r="D97" s="28"/>
      <c r="E97" s="28"/>
      <c r="F97" s="28"/>
      <c r="G97" s="28"/>
    </row>
    <row r="98" spans="3:7">
      <c r="C98" s="28"/>
      <c r="D98" s="28"/>
      <c r="E98" s="28"/>
      <c r="F98" s="28"/>
      <c r="G98" s="28"/>
    </row>
    <row r="99" spans="3:7">
      <c r="C99" s="28"/>
      <c r="D99" s="28"/>
      <c r="E99" s="28"/>
      <c r="F99" s="28"/>
      <c r="G99" s="28"/>
    </row>
    <row r="100" spans="3:7">
      <c r="C100" s="28"/>
      <c r="D100" s="28"/>
      <c r="E100" s="28"/>
      <c r="F100" s="28"/>
      <c r="G100" s="28"/>
    </row>
    <row r="101" spans="3:7">
      <c r="C101" s="28"/>
      <c r="D101" s="28"/>
      <c r="E101" s="28"/>
      <c r="F101" s="28"/>
      <c r="G101" s="28"/>
    </row>
    <row r="102" spans="3:7">
      <c r="C102" s="28"/>
      <c r="D102" s="28"/>
      <c r="E102" s="28"/>
      <c r="F102" s="28"/>
      <c r="G102" s="28"/>
    </row>
    <row r="103" spans="3:7">
      <c r="C103" s="28"/>
      <c r="D103" s="28"/>
      <c r="E103" s="28"/>
      <c r="F103" s="28"/>
      <c r="G103" s="28"/>
    </row>
    <row r="104" spans="3:7">
      <c r="C104" s="28"/>
      <c r="D104" s="28"/>
      <c r="E104" s="28"/>
      <c r="F104" s="28"/>
      <c r="G104" s="28"/>
    </row>
    <row r="105" spans="3:7">
      <c r="C105" s="28"/>
      <c r="D105" s="28"/>
      <c r="E105" s="28"/>
      <c r="F105" s="28"/>
      <c r="G105" s="28"/>
    </row>
    <row r="106" spans="3:7">
      <c r="C106" s="28"/>
      <c r="D106" s="28"/>
      <c r="E106" s="28"/>
      <c r="F106" s="28"/>
      <c r="G106" s="28"/>
    </row>
    <row r="107" spans="3:7">
      <c r="C107" s="28"/>
      <c r="D107" s="28"/>
      <c r="E107" s="28"/>
      <c r="F107" s="28"/>
      <c r="G107" s="28"/>
    </row>
    <row r="108" spans="3:7">
      <c r="C108" s="28"/>
      <c r="D108" s="28"/>
      <c r="E108" s="28"/>
      <c r="F108" s="28"/>
      <c r="G108" s="28"/>
    </row>
    <row r="109" spans="3:7">
      <c r="C109" s="28"/>
      <c r="D109" s="28"/>
      <c r="E109" s="28"/>
      <c r="F109" s="28"/>
      <c r="G109" s="28"/>
    </row>
    <row r="110" spans="3:7">
      <c r="C110" s="28"/>
      <c r="D110" s="28"/>
      <c r="E110" s="28"/>
      <c r="F110" s="28"/>
      <c r="G110" s="28"/>
    </row>
    <row r="111" spans="3:7">
      <c r="C111" s="28"/>
      <c r="D111" s="28"/>
      <c r="E111" s="28"/>
      <c r="F111" s="28"/>
      <c r="G111" s="28"/>
    </row>
    <row r="112" spans="3:7">
      <c r="C112" s="28"/>
      <c r="D112" s="28"/>
      <c r="E112" s="28"/>
      <c r="F112" s="28"/>
      <c r="G112" s="28"/>
    </row>
    <row r="113" spans="3:7">
      <c r="C113" s="28"/>
      <c r="D113" s="28"/>
      <c r="E113" s="28"/>
      <c r="F113" s="28"/>
      <c r="G113" s="28"/>
    </row>
    <row r="114" spans="3:7">
      <c r="C114" s="28"/>
      <c r="D114" s="28"/>
      <c r="E114" s="28"/>
      <c r="F114" s="28"/>
      <c r="G114" s="28"/>
    </row>
    <row r="115" spans="3:7">
      <c r="C115" s="28"/>
      <c r="D115" s="28"/>
      <c r="E115" s="28"/>
      <c r="F115" s="28"/>
      <c r="G115" s="28"/>
    </row>
    <row r="116" spans="3:7">
      <c r="C116" s="28"/>
      <c r="D116" s="28"/>
      <c r="E116" s="28"/>
      <c r="F116" s="28"/>
      <c r="G116" s="28"/>
    </row>
    <row r="117" spans="3:7">
      <c r="C117" s="28"/>
      <c r="D117" s="28"/>
      <c r="E117" s="28"/>
      <c r="F117" s="28"/>
      <c r="G117" s="28"/>
    </row>
    <row r="118" spans="3:7">
      <c r="C118" s="28"/>
      <c r="D118" s="28"/>
      <c r="E118" s="28"/>
      <c r="F118" s="28"/>
      <c r="G118" s="28"/>
    </row>
    <row r="119" spans="3:7">
      <c r="C119" s="28"/>
      <c r="D119" s="28"/>
      <c r="E119" s="28"/>
      <c r="F119" s="28"/>
      <c r="G119" s="28"/>
    </row>
    <row r="120" spans="3:7">
      <c r="C120" s="28"/>
      <c r="D120" s="28"/>
      <c r="E120" s="28"/>
      <c r="F120" s="28"/>
      <c r="G120" s="28"/>
    </row>
    <row r="121" spans="3:7">
      <c r="C121" s="28"/>
      <c r="D121" s="28"/>
      <c r="E121" s="28"/>
      <c r="F121" s="28"/>
      <c r="G121" s="28"/>
    </row>
    <row r="122" spans="3:7">
      <c r="C122" s="28"/>
      <c r="D122" s="28"/>
      <c r="E122" s="28"/>
      <c r="F122" s="28"/>
      <c r="G122" s="28"/>
    </row>
    <row r="123" spans="3:7">
      <c r="C123" s="28"/>
      <c r="D123" s="28"/>
      <c r="E123" s="28"/>
      <c r="F123" s="28"/>
      <c r="G123" s="28"/>
    </row>
    <row r="124" spans="3:7">
      <c r="C124" s="28"/>
      <c r="D124" s="28"/>
      <c r="E124" s="28"/>
      <c r="F124" s="28"/>
      <c r="G124" s="28"/>
    </row>
    <row r="125" spans="3:7">
      <c r="C125" s="28"/>
      <c r="D125" s="28"/>
      <c r="E125" s="28"/>
      <c r="F125" s="28"/>
      <c r="G125" s="28"/>
    </row>
    <row r="126" spans="3:7">
      <c r="C126" s="28"/>
      <c r="D126" s="28"/>
      <c r="E126" s="28"/>
      <c r="F126" s="28"/>
      <c r="G126" s="28"/>
    </row>
    <row r="127" spans="3:7">
      <c r="C127" s="28"/>
      <c r="D127" s="28"/>
      <c r="E127" s="28"/>
      <c r="F127" s="28"/>
      <c r="G127" s="28"/>
    </row>
    <row r="128" spans="3:7">
      <c r="C128" s="28"/>
      <c r="D128" s="28"/>
      <c r="E128" s="28"/>
      <c r="F128" s="28"/>
      <c r="G128" s="28"/>
    </row>
    <row r="129" spans="3:7">
      <c r="C129" s="28"/>
      <c r="D129" s="28"/>
      <c r="E129" s="28"/>
      <c r="F129" s="28"/>
      <c r="G129" s="28"/>
    </row>
    <row r="130" spans="3:7">
      <c r="C130" s="28"/>
      <c r="D130" s="28"/>
      <c r="E130" s="28"/>
      <c r="F130" s="28"/>
      <c r="G130" s="28"/>
    </row>
    <row r="131" spans="3:7">
      <c r="C131" s="28"/>
      <c r="D131" s="28"/>
      <c r="E131" s="28"/>
      <c r="F131" s="28"/>
      <c r="G131" s="28"/>
    </row>
    <row r="132" spans="3:7">
      <c r="C132" s="28"/>
      <c r="D132" s="28"/>
      <c r="E132" s="28"/>
      <c r="F132" s="28"/>
      <c r="G132" s="28"/>
    </row>
    <row r="133" spans="3:7">
      <c r="C133" s="28"/>
      <c r="D133" s="28"/>
      <c r="E133" s="28"/>
      <c r="F133" s="28"/>
      <c r="G133" s="28"/>
    </row>
    <row r="134" spans="3:7">
      <c r="C134" s="28"/>
      <c r="D134" s="28"/>
      <c r="E134" s="28"/>
      <c r="F134" s="28"/>
      <c r="G134" s="28"/>
    </row>
    <row r="135" spans="3:7">
      <c r="C135" s="28"/>
      <c r="D135" s="28"/>
      <c r="E135" s="28"/>
      <c r="F135" s="28"/>
      <c r="G135" s="28"/>
    </row>
    <row r="136" spans="3:7">
      <c r="C136" s="28"/>
      <c r="D136" s="28"/>
      <c r="E136" s="28"/>
      <c r="F136" s="28"/>
      <c r="G136" s="28"/>
    </row>
    <row r="137" spans="3:7">
      <c r="C137" s="28"/>
      <c r="D137" s="28"/>
      <c r="E137" s="28"/>
      <c r="F137" s="28"/>
      <c r="G137" s="28"/>
    </row>
    <row r="138" spans="3:7">
      <c r="C138" s="28"/>
      <c r="D138" s="28"/>
      <c r="E138" s="28"/>
      <c r="F138" s="28"/>
      <c r="G138" s="28"/>
    </row>
    <row r="139" spans="3:7">
      <c r="C139" s="28"/>
      <c r="D139" s="28"/>
      <c r="E139" s="28"/>
      <c r="F139" s="28"/>
      <c r="G139" s="28"/>
    </row>
    <row r="140" spans="3:7">
      <c r="C140" s="28"/>
      <c r="D140" s="28"/>
      <c r="E140" s="28"/>
      <c r="F140" s="28"/>
      <c r="G140" s="28"/>
    </row>
    <row r="141" spans="3:7">
      <c r="C141" s="28"/>
      <c r="D141" s="28"/>
      <c r="E141" s="28"/>
      <c r="F141" s="28"/>
      <c r="G141" s="28"/>
    </row>
    <row r="142" spans="3:7">
      <c r="C142" s="28"/>
      <c r="D142" s="28"/>
      <c r="E142" s="28"/>
      <c r="F142" s="28"/>
      <c r="G142" s="28"/>
    </row>
    <row r="143" spans="3:7">
      <c r="C143" s="28"/>
      <c r="D143" s="28"/>
      <c r="E143" s="28"/>
      <c r="F143" s="28"/>
      <c r="G143" s="28"/>
    </row>
    <row r="144" spans="3:7">
      <c r="C144" s="28"/>
      <c r="D144" s="28"/>
      <c r="E144" s="28"/>
      <c r="F144" s="28"/>
      <c r="G144" s="28"/>
    </row>
    <row r="145" spans="3:7">
      <c r="C145" s="28"/>
      <c r="D145" s="28"/>
      <c r="E145" s="28"/>
      <c r="F145" s="28"/>
      <c r="G145" s="28"/>
    </row>
    <row r="146" spans="3:7">
      <c r="C146" s="28"/>
      <c r="D146" s="28"/>
      <c r="E146" s="28"/>
      <c r="F146" s="28"/>
      <c r="G146" s="28"/>
    </row>
    <row r="147" spans="3:7">
      <c r="C147" s="28"/>
      <c r="D147" s="28"/>
      <c r="E147" s="28"/>
      <c r="F147" s="28"/>
      <c r="G147" s="28"/>
    </row>
    <row r="148" spans="3:7">
      <c r="C148" s="28"/>
      <c r="D148" s="28"/>
      <c r="E148" s="28"/>
      <c r="F148" s="28"/>
      <c r="G148" s="28"/>
    </row>
    <row r="149" spans="3:7">
      <c r="C149" s="28"/>
      <c r="D149" s="28"/>
      <c r="E149" s="28"/>
      <c r="F149" s="28"/>
      <c r="G149" s="28"/>
    </row>
    <row r="150" spans="3:7">
      <c r="C150" s="28"/>
      <c r="D150" s="28"/>
      <c r="E150" s="28"/>
      <c r="F150" s="28"/>
      <c r="G150" s="28"/>
    </row>
    <row r="151" spans="3:7">
      <c r="C151" s="28"/>
      <c r="D151" s="28"/>
      <c r="E151" s="28"/>
      <c r="F151" s="28"/>
      <c r="G151" s="28"/>
    </row>
    <row r="152" spans="3:7">
      <c r="C152" s="28"/>
      <c r="D152" s="28"/>
      <c r="E152" s="28"/>
      <c r="F152" s="28"/>
      <c r="G152" s="28"/>
    </row>
    <row r="153" spans="3:7">
      <c r="C153" s="28"/>
      <c r="D153" s="28"/>
      <c r="E153" s="28"/>
      <c r="F153" s="28"/>
      <c r="G153" s="28"/>
    </row>
    <row r="154" spans="3:7">
      <c r="C154" s="28"/>
      <c r="D154" s="28"/>
      <c r="E154" s="28"/>
      <c r="F154" s="28"/>
      <c r="G154" s="28"/>
    </row>
    <row r="155" spans="3:7">
      <c r="C155" s="28"/>
      <c r="D155" s="28"/>
      <c r="E155" s="28"/>
      <c r="F155" s="28"/>
      <c r="G155" s="28"/>
    </row>
    <row r="156" spans="3:7">
      <c r="C156" s="28"/>
      <c r="D156" s="28"/>
      <c r="E156" s="28"/>
      <c r="F156" s="28"/>
      <c r="G156" s="28"/>
    </row>
    <row r="157" spans="3:7">
      <c r="C157" s="28"/>
      <c r="D157" s="28"/>
      <c r="E157" s="28"/>
      <c r="F157" s="28"/>
      <c r="G157" s="28"/>
    </row>
    <row r="158" spans="3:7">
      <c r="C158" s="28"/>
      <c r="D158" s="28"/>
      <c r="E158" s="28"/>
      <c r="F158" s="28"/>
      <c r="G158" s="28"/>
    </row>
    <row r="159" spans="3:7">
      <c r="C159" s="28"/>
      <c r="D159" s="28"/>
      <c r="E159" s="28"/>
      <c r="F159" s="28"/>
      <c r="G159" s="28"/>
    </row>
    <row r="160" spans="3:7">
      <c r="C160" s="28"/>
      <c r="D160" s="28"/>
      <c r="E160" s="28"/>
      <c r="F160" s="28"/>
      <c r="G160" s="28"/>
    </row>
    <row r="161" spans="3:7">
      <c r="C161" s="28"/>
      <c r="D161" s="28"/>
      <c r="E161" s="28"/>
      <c r="F161" s="28"/>
      <c r="G161" s="28"/>
    </row>
    <row r="162" spans="3:7">
      <c r="C162" s="28"/>
      <c r="D162" s="28"/>
      <c r="E162" s="28"/>
      <c r="F162" s="28"/>
      <c r="G162" s="28"/>
    </row>
    <row r="163" spans="3:7">
      <c r="C163" s="28"/>
      <c r="D163" s="28"/>
      <c r="E163" s="28"/>
      <c r="F163" s="28"/>
      <c r="G163" s="28"/>
    </row>
    <row r="164" spans="3:7">
      <c r="C164" s="28"/>
      <c r="D164" s="28"/>
      <c r="E164" s="28"/>
      <c r="F164" s="28"/>
      <c r="G164" s="28"/>
    </row>
    <row r="165" spans="3:7">
      <c r="C165" s="28"/>
      <c r="D165" s="28"/>
      <c r="E165" s="28"/>
      <c r="F165" s="28"/>
      <c r="G165" s="28"/>
    </row>
    <row r="166" spans="3:7">
      <c r="C166" s="28"/>
      <c r="D166" s="28"/>
      <c r="E166" s="28"/>
      <c r="F166" s="28"/>
      <c r="G166" s="28"/>
    </row>
    <row r="167" spans="3:7">
      <c r="C167" s="28"/>
      <c r="D167" s="28"/>
      <c r="E167" s="28"/>
      <c r="F167" s="28"/>
      <c r="G167" s="28"/>
    </row>
    <row r="168" spans="3:7">
      <c r="C168" s="28"/>
      <c r="D168" s="28"/>
      <c r="E168" s="28"/>
      <c r="F168" s="28"/>
      <c r="G168" s="28"/>
    </row>
    <row r="169" spans="3:7">
      <c r="C169" s="28"/>
      <c r="D169" s="28"/>
      <c r="E169" s="28"/>
      <c r="F169" s="28"/>
      <c r="G169" s="28"/>
    </row>
    <row r="170" spans="3:7">
      <c r="C170" s="28"/>
      <c r="D170" s="28"/>
      <c r="E170" s="28"/>
      <c r="F170" s="28"/>
      <c r="G170" s="28"/>
    </row>
    <row r="171" spans="3:7">
      <c r="C171" s="28"/>
      <c r="D171" s="28"/>
      <c r="E171" s="28"/>
      <c r="F171" s="28"/>
      <c r="G171" s="28"/>
    </row>
    <row r="172" spans="3:7">
      <c r="C172" s="28"/>
      <c r="D172" s="28"/>
      <c r="E172" s="28"/>
      <c r="F172" s="28"/>
      <c r="G172" s="28"/>
    </row>
    <row r="173" spans="3:7">
      <c r="C173" s="28"/>
      <c r="D173" s="28"/>
      <c r="E173" s="28"/>
      <c r="F173" s="28"/>
      <c r="G173" s="28"/>
    </row>
    <row r="174" spans="3:7">
      <c r="C174" s="28"/>
      <c r="D174" s="28"/>
      <c r="E174" s="28"/>
      <c r="F174" s="28"/>
      <c r="G174" s="28"/>
    </row>
    <row r="175" spans="3:7">
      <c r="C175" s="28"/>
      <c r="D175" s="28"/>
      <c r="E175" s="28"/>
      <c r="F175" s="28"/>
      <c r="G175" s="28"/>
    </row>
    <row r="176" spans="3:7">
      <c r="C176" s="28"/>
      <c r="D176" s="28"/>
      <c r="E176" s="28"/>
      <c r="F176" s="28"/>
      <c r="G176" s="28"/>
    </row>
    <row r="177" spans="3:7">
      <c r="C177" s="28"/>
      <c r="D177" s="28"/>
      <c r="E177" s="28"/>
      <c r="F177" s="28"/>
      <c r="G177" s="28"/>
    </row>
    <row r="178" spans="3:7">
      <c r="C178" s="28"/>
      <c r="D178" s="28"/>
      <c r="E178" s="28"/>
      <c r="F178" s="28"/>
      <c r="G178" s="28"/>
    </row>
    <row r="179" spans="3:7">
      <c r="C179" s="28"/>
      <c r="D179" s="28"/>
      <c r="E179" s="28"/>
      <c r="F179" s="28"/>
      <c r="G179" s="28"/>
    </row>
    <row r="180" spans="3:7">
      <c r="C180" s="28"/>
      <c r="D180" s="28"/>
      <c r="E180" s="28"/>
      <c r="F180" s="28"/>
      <c r="G180" s="28"/>
    </row>
    <row r="181" spans="3:7">
      <c r="C181" s="28"/>
      <c r="D181" s="28"/>
      <c r="E181" s="28"/>
      <c r="F181" s="28"/>
      <c r="G181" s="28"/>
    </row>
    <row r="182" spans="3:7">
      <c r="C182" s="28"/>
      <c r="D182" s="28"/>
      <c r="E182" s="28"/>
      <c r="F182" s="28"/>
      <c r="G182" s="28"/>
    </row>
    <row r="183" spans="3:7">
      <c r="C183" s="28"/>
      <c r="D183" s="28"/>
      <c r="E183" s="28"/>
      <c r="F183" s="28"/>
      <c r="G183" s="28"/>
    </row>
    <row r="184" spans="3:7">
      <c r="C184" s="28"/>
      <c r="D184" s="28"/>
      <c r="E184" s="28"/>
      <c r="F184" s="28"/>
      <c r="G184" s="28"/>
    </row>
    <row r="185" spans="3:7">
      <c r="C185" s="28"/>
      <c r="D185" s="28"/>
      <c r="E185" s="28"/>
      <c r="F185" s="28"/>
      <c r="G185" s="28"/>
    </row>
    <row r="186" spans="3:7">
      <c r="C186" s="28"/>
      <c r="D186" s="28"/>
      <c r="E186" s="28"/>
      <c r="F186" s="28"/>
      <c r="G186" s="28"/>
    </row>
    <row r="187" spans="3:7">
      <c r="C187" s="28"/>
      <c r="D187" s="28"/>
      <c r="E187" s="28"/>
      <c r="F187" s="28"/>
      <c r="G187" s="28"/>
    </row>
    <row r="188" spans="3:7">
      <c r="C188" s="28"/>
      <c r="D188" s="28"/>
      <c r="E188" s="28"/>
      <c r="F188" s="28"/>
      <c r="G188" s="28"/>
    </row>
    <row r="189" spans="3:7">
      <c r="C189" s="28"/>
      <c r="D189" s="28"/>
      <c r="E189" s="28"/>
      <c r="F189" s="28"/>
      <c r="G189" s="28"/>
    </row>
    <row r="190" spans="3:7">
      <c r="C190" s="28"/>
      <c r="D190" s="28"/>
      <c r="E190" s="28"/>
      <c r="F190" s="28"/>
      <c r="G190" s="28"/>
    </row>
    <row r="191" spans="3:7">
      <c r="C191" s="28"/>
      <c r="D191" s="28"/>
      <c r="E191" s="28"/>
      <c r="F191" s="28"/>
      <c r="G191" s="28"/>
    </row>
    <row r="192" spans="3:7">
      <c r="C192" s="28"/>
      <c r="D192" s="28"/>
      <c r="E192" s="28"/>
      <c r="F192" s="28"/>
      <c r="G192" s="28"/>
    </row>
    <row r="193" spans="3:7">
      <c r="C193" s="28"/>
      <c r="D193" s="28"/>
      <c r="E193" s="28"/>
      <c r="F193" s="28"/>
      <c r="G193" s="28"/>
    </row>
    <row r="194" spans="3:7">
      <c r="C194" s="28"/>
      <c r="D194" s="28"/>
      <c r="E194" s="28"/>
      <c r="F194" s="28"/>
      <c r="G194" s="28"/>
    </row>
    <row r="195" spans="3:7">
      <c r="C195" s="28"/>
      <c r="D195" s="28"/>
      <c r="E195" s="28"/>
      <c r="F195" s="28"/>
      <c r="G195" s="28"/>
    </row>
    <row r="196" spans="3:7">
      <c r="C196" s="28"/>
      <c r="D196" s="28"/>
      <c r="E196" s="28"/>
      <c r="F196" s="28"/>
      <c r="G196" s="28"/>
    </row>
    <row r="197" spans="3:7">
      <c r="C197" s="28"/>
      <c r="D197" s="28"/>
      <c r="E197" s="28"/>
      <c r="F197" s="28"/>
      <c r="G197" s="28"/>
    </row>
    <row r="198" spans="3:7">
      <c r="C198" s="28"/>
      <c r="D198" s="28"/>
      <c r="E198" s="28"/>
      <c r="F198" s="28"/>
      <c r="G198" s="28"/>
    </row>
    <row r="199" spans="3:7">
      <c r="C199" s="28"/>
      <c r="D199" s="28"/>
      <c r="E199" s="28"/>
      <c r="F199" s="28"/>
      <c r="G199" s="28"/>
    </row>
    <row r="200" spans="3:7">
      <c r="C200" s="28"/>
      <c r="D200" s="28"/>
      <c r="E200" s="28"/>
      <c r="F200" s="28"/>
      <c r="G200" s="28"/>
    </row>
    <row r="201" spans="3:7">
      <c r="C201" s="28"/>
      <c r="D201" s="28"/>
      <c r="E201" s="28"/>
      <c r="F201" s="28"/>
      <c r="G201" s="28"/>
    </row>
    <row r="202" spans="3:7">
      <c r="C202" s="28"/>
      <c r="D202" s="28"/>
      <c r="E202" s="28"/>
      <c r="F202" s="28"/>
      <c r="G202" s="28"/>
    </row>
    <row r="203" spans="3:7">
      <c r="C203" s="28"/>
      <c r="D203" s="28"/>
      <c r="E203" s="28"/>
      <c r="F203" s="28"/>
      <c r="G203" s="28"/>
    </row>
    <row r="204" spans="3:7">
      <c r="C204" s="28"/>
      <c r="D204" s="28"/>
      <c r="E204" s="28"/>
      <c r="F204" s="28"/>
      <c r="G204" s="28"/>
    </row>
    <row r="205" spans="3:7">
      <c r="C205" s="28"/>
      <c r="D205" s="28"/>
      <c r="E205" s="28"/>
      <c r="F205" s="28"/>
      <c r="G205" s="28"/>
    </row>
    <row r="206" spans="3:7">
      <c r="C206" s="28"/>
      <c r="D206" s="28"/>
      <c r="E206" s="28"/>
      <c r="F206" s="28"/>
      <c r="G206" s="28"/>
    </row>
    <row r="207" spans="3:7">
      <c r="C207" s="28"/>
      <c r="D207" s="28"/>
      <c r="E207" s="28"/>
      <c r="F207" s="28"/>
      <c r="G207" s="28"/>
    </row>
    <row r="208" spans="3:7">
      <c r="C208" s="28"/>
      <c r="D208" s="28"/>
      <c r="E208" s="28"/>
      <c r="F208" s="28"/>
      <c r="G208" s="28"/>
    </row>
    <row r="209" spans="3:7">
      <c r="C209" s="28"/>
      <c r="D209" s="28"/>
      <c r="E209" s="28"/>
      <c r="F209" s="28"/>
      <c r="G209" s="28"/>
    </row>
    <row r="210" spans="3:7">
      <c r="C210" s="28"/>
      <c r="D210" s="28"/>
      <c r="E210" s="28"/>
      <c r="F210" s="28"/>
      <c r="G210" s="28"/>
    </row>
    <row r="211" spans="3:7">
      <c r="C211" s="28"/>
      <c r="D211" s="28"/>
      <c r="E211" s="28"/>
      <c r="F211" s="28"/>
      <c r="G211" s="28"/>
    </row>
    <row r="212" spans="3:7">
      <c r="C212" s="28"/>
      <c r="D212" s="28"/>
      <c r="E212" s="28"/>
      <c r="F212" s="28"/>
      <c r="G212" s="28"/>
    </row>
    <row r="213" spans="3:7">
      <c r="C213" s="28"/>
      <c r="D213" s="28"/>
      <c r="E213" s="28"/>
      <c r="F213" s="28"/>
      <c r="G213" s="28"/>
    </row>
    <row r="214" spans="3:7">
      <c r="C214" s="28"/>
      <c r="D214" s="28"/>
      <c r="E214" s="28"/>
      <c r="F214" s="28"/>
      <c r="G214" s="28"/>
    </row>
    <row r="215" spans="3:7">
      <c r="C215" s="28"/>
      <c r="D215" s="28"/>
      <c r="E215" s="28"/>
      <c r="F215" s="28"/>
      <c r="G215" s="28"/>
    </row>
    <row r="216" spans="3:7">
      <c r="C216" s="28"/>
      <c r="D216" s="28"/>
      <c r="E216" s="28"/>
      <c r="F216" s="28"/>
      <c r="G216" s="28"/>
    </row>
    <row r="217" spans="3:7">
      <c r="C217" s="28"/>
      <c r="D217" s="28"/>
      <c r="E217" s="28"/>
      <c r="F217" s="28"/>
      <c r="G217" s="28"/>
    </row>
    <row r="218" spans="3:7">
      <c r="C218" s="28"/>
      <c r="D218" s="28"/>
      <c r="E218" s="28"/>
      <c r="F218" s="28"/>
      <c r="G218" s="28"/>
    </row>
    <row r="219" spans="3:7">
      <c r="C219" s="28"/>
      <c r="D219" s="28"/>
      <c r="E219" s="28"/>
      <c r="F219" s="28"/>
      <c r="G219" s="28"/>
    </row>
    <row r="220" spans="3:7">
      <c r="C220" s="28"/>
      <c r="D220" s="28"/>
      <c r="E220" s="28"/>
      <c r="F220" s="28"/>
      <c r="G220" s="28"/>
    </row>
    <row r="221" spans="3:7">
      <c r="C221" s="28"/>
      <c r="D221" s="28"/>
      <c r="E221" s="28"/>
      <c r="F221" s="28"/>
      <c r="G221" s="28"/>
    </row>
    <row r="222" spans="3:7">
      <c r="C222" s="28"/>
      <c r="D222" s="28"/>
      <c r="E222" s="28"/>
      <c r="F222" s="28"/>
      <c r="G222" s="28"/>
    </row>
    <row r="223" spans="3:7">
      <c r="C223" s="28"/>
      <c r="D223" s="28"/>
      <c r="E223" s="28"/>
      <c r="F223" s="28"/>
      <c r="G223" s="28"/>
    </row>
    <row r="224" spans="3:7">
      <c r="C224" s="28"/>
      <c r="D224" s="28"/>
      <c r="E224" s="28"/>
      <c r="F224" s="28"/>
      <c r="G224" s="28"/>
    </row>
    <row r="225" spans="3:7">
      <c r="C225" s="28"/>
      <c r="D225" s="28"/>
      <c r="E225" s="28"/>
      <c r="F225" s="28"/>
      <c r="G225" s="28"/>
    </row>
    <row r="226" spans="3:7">
      <c r="C226" s="28"/>
      <c r="D226" s="28"/>
      <c r="E226" s="28"/>
      <c r="F226" s="28"/>
      <c r="G226" s="28"/>
    </row>
    <row r="227" spans="3:7">
      <c r="C227" s="28"/>
      <c r="D227" s="28"/>
      <c r="E227" s="28"/>
      <c r="F227" s="28"/>
      <c r="G227" s="28"/>
    </row>
    <row r="228" spans="3:7">
      <c r="C228" s="28"/>
      <c r="D228" s="28"/>
      <c r="E228" s="28"/>
      <c r="F228" s="28"/>
      <c r="G228" s="28"/>
    </row>
    <row r="229" spans="3:7">
      <c r="C229" s="28"/>
      <c r="D229" s="28"/>
      <c r="E229" s="28"/>
      <c r="F229" s="28"/>
      <c r="G229" s="28"/>
    </row>
    <row r="230" spans="3:7">
      <c r="C230" s="28"/>
      <c r="D230" s="28"/>
      <c r="E230" s="28"/>
      <c r="F230" s="28"/>
      <c r="G230" s="28"/>
    </row>
    <row r="231" spans="3:7">
      <c r="C231" s="28"/>
      <c r="D231" s="28"/>
      <c r="E231" s="28"/>
      <c r="F231" s="28"/>
      <c r="G231" s="28"/>
    </row>
    <row r="232" spans="3:7">
      <c r="C232" s="28"/>
      <c r="D232" s="28"/>
      <c r="E232" s="28"/>
      <c r="F232" s="28"/>
      <c r="G232" s="28"/>
    </row>
    <row r="233" spans="3:7">
      <c r="C233" s="28"/>
      <c r="D233" s="28"/>
      <c r="E233" s="28"/>
      <c r="F233" s="28"/>
      <c r="G233" s="28"/>
    </row>
    <row r="234" spans="3:7">
      <c r="C234" s="28"/>
      <c r="D234" s="28"/>
      <c r="E234" s="28"/>
      <c r="F234" s="28"/>
      <c r="G234" s="28"/>
    </row>
    <row r="235" spans="3:7">
      <c r="C235" s="28"/>
      <c r="D235" s="28"/>
      <c r="E235" s="28"/>
      <c r="F235" s="28"/>
      <c r="G235" s="28"/>
    </row>
    <row r="236" spans="3:7">
      <c r="C236" s="28"/>
      <c r="D236" s="28"/>
      <c r="E236" s="28"/>
      <c r="F236" s="28"/>
      <c r="G236" s="28"/>
    </row>
    <row r="237" spans="3:7">
      <c r="C237" s="28"/>
      <c r="D237" s="28"/>
      <c r="E237" s="28"/>
      <c r="F237" s="28"/>
      <c r="G237" s="28"/>
    </row>
    <row r="238" spans="3:7">
      <c r="C238" s="28"/>
      <c r="D238" s="28"/>
      <c r="E238" s="28"/>
      <c r="F238" s="28"/>
      <c r="G238" s="28"/>
    </row>
    <row r="239" spans="3:7">
      <c r="C239" s="28"/>
      <c r="D239" s="28"/>
      <c r="E239" s="28"/>
      <c r="F239" s="28"/>
      <c r="G239" s="28"/>
    </row>
    <row r="240" spans="3:7">
      <c r="C240" s="28"/>
      <c r="D240" s="28"/>
      <c r="E240" s="28"/>
      <c r="F240" s="28"/>
      <c r="G240" s="28"/>
    </row>
    <row r="241" spans="3:7">
      <c r="C241" s="28"/>
      <c r="D241" s="28"/>
      <c r="E241" s="28"/>
      <c r="F241" s="28"/>
      <c r="G241" s="28"/>
    </row>
    <row r="242" spans="3:7">
      <c r="C242" s="28"/>
      <c r="D242" s="28"/>
      <c r="E242" s="28"/>
      <c r="F242" s="28"/>
      <c r="G242" s="28"/>
    </row>
    <row r="243" spans="3:7">
      <c r="C243" s="28"/>
      <c r="D243" s="28"/>
      <c r="E243" s="28"/>
      <c r="F243" s="28"/>
      <c r="G243" s="28"/>
    </row>
    <row r="244" spans="3:7">
      <c r="C244" s="28"/>
      <c r="D244" s="28"/>
      <c r="E244" s="28"/>
      <c r="F244" s="28"/>
      <c r="G244" s="28"/>
    </row>
    <row r="245" spans="3:7">
      <c r="C245" s="28"/>
      <c r="D245" s="28"/>
      <c r="E245" s="28"/>
      <c r="F245" s="28"/>
      <c r="G245" s="28"/>
    </row>
    <row r="246" spans="3:7">
      <c r="C246" s="28"/>
      <c r="D246" s="28"/>
      <c r="E246" s="28"/>
      <c r="F246" s="28"/>
      <c r="G246" s="28"/>
    </row>
    <row r="247" spans="3:7">
      <c r="C247" s="28"/>
      <c r="D247" s="28"/>
      <c r="E247" s="28"/>
      <c r="F247" s="28"/>
      <c r="G247" s="28"/>
    </row>
    <row r="248" spans="3:7">
      <c r="C248" s="28"/>
      <c r="D248" s="28"/>
      <c r="E248" s="28"/>
      <c r="F248" s="28"/>
      <c r="G248" s="28"/>
    </row>
    <row r="249" spans="3:7">
      <c r="C249" s="28"/>
      <c r="D249" s="28"/>
      <c r="E249" s="28"/>
      <c r="F249" s="28"/>
      <c r="G249" s="28"/>
    </row>
    <row r="250" spans="3:7">
      <c r="C250" s="28"/>
      <c r="D250" s="28"/>
      <c r="E250" s="28"/>
      <c r="F250" s="28"/>
      <c r="G250" s="28"/>
    </row>
    <row r="251" spans="3:7">
      <c r="C251" s="28"/>
      <c r="D251" s="28"/>
      <c r="E251" s="28"/>
      <c r="F251" s="28"/>
      <c r="G251" s="28"/>
    </row>
    <row r="252" spans="3:7">
      <c r="C252" s="28"/>
      <c r="D252" s="28"/>
      <c r="E252" s="28"/>
      <c r="F252" s="28"/>
      <c r="G252" s="28"/>
    </row>
    <row r="253" spans="3:7">
      <c r="C253" s="28"/>
      <c r="D253" s="28"/>
      <c r="E253" s="28"/>
      <c r="F253" s="28"/>
      <c r="G253" s="28"/>
    </row>
    <row r="254" spans="3:7">
      <c r="C254" s="28"/>
      <c r="D254" s="28"/>
      <c r="E254" s="28"/>
      <c r="F254" s="28"/>
      <c r="G254" s="28"/>
    </row>
    <row r="255" spans="3:7">
      <c r="C255" s="28"/>
      <c r="D255" s="28"/>
      <c r="E255" s="28"/>
      <c r="F255" s="28"/>
      <c r="G255" s="28"/>
    </row>
    <row r="256" spans="3:7">
      <c r="C256" s="28"/>
      <c r="D256" s="28"/>
      <c r="E256" s="28"/>
      <c r="F256" s="28"/>
      <c r="G256" s="28"/>
    </row>
    <row r="257" spans="3:7">
      <c r="C257" s="28"/>
      <c r="D257" s="28"/>
      <c r="E257" s="28"/>
      <c r="F257" s="28"/>
      <c r="G257" s="28"/>
    </row>
    <row r="258" spans="3:7">
      <c r="C258" s="28"/>
      <c r="D258" s="28"/>
      <c r="E258" s="28"/>
      <c r="F258" s="28"/>
      <c r="G258" s="28"/>
    </row>
    <row r="259" spans="3:7">
      <c r="C259" s="28"/>
      <c r="D259" s="28"/>
      <c r="E259" s="28"/>
      <c r="F259" s="28"/>
      <c r="G259" s="28"/>
    </row>
    <row r="260" spans="3:7">
      <c r="C260" s="28"/>
      <c r="D260" s="28"/>
      <c r="E260" s="28"/>
      <c r="F260" s="28"/>
      <c r="G260" s="28"/>
    </row>
    <row r="261" spans="3:7">
      <c r="C261" s="28"/>
      <c r="D261" s="28"/>
      <c r="E261" s="28"/>
      <c r="F261" s="28"/>
      <c r="G261" s="28"/>
    </row>
    <row r="262" spans="3:7">
      <c r="C262" s="28"/>
      <c r="D262" s="28"/>
      <c r="E262" s="28"/>
      <c r="F262" s="28"/>
      <c r="G262" s="28"/>
    </row>
    <row r="263" spans="3:7">
      <c r="C263" s="28"/>
      <c r="D263" s="28"/>
      <c r="E263" s="28"/>
      <c r="F263" s="28"/>
      <c r="G263" s="28"/>
    </row>
    <row r="264" spans="3:7">
      <c r="C264" s="28"/>
      <c r="D264" s="28"/>
      <c r="E264" s="28"/>
      <c r="F264" s="28"/>
      <c r="G264" s="28"/>
    </row>
    <row r="265" spans="3:7">
      <c r="C265" s="28"/>
      <c r="D265" s="28"/>
      <c r="E265" s="28"/>
      <c r="F265" s="28"/>
      <c r="G265" s="28"/>
    </row>
    <row r="266" spans="3:7">
      <c r="C266" s="28"/>
      <c r="D266" s="28"/>
      <c r="E266" s="28"/>
      <c r="F266" s="28"/>
      <c r="G266" s="28"/>
    </row>
    <row r="267" spans="3:7">
      <c r="C267" s="28"/>
      <c r="D267" s="28"/>
      <c r="E267" s="28"/>
      <c r="F267" s="28"/>
      <c r="G267" s="28"/>
    </row>
    <row r="268" spans="3:7">
      <c r="C268" s="28"/>
      <c r="D268" s="28"/>
      <c r="E268" s="28"/>
      <c r="F268" s="28"/>
      <c r="G268" s="28"/>
    </row>
    <row r="269" spans="3:7">
      <c r="C269" s="28"/>
      <c r="D269" s="28"/>
      <c r="E269" s="28"/>
      <c r="F269" s="28"/>
      <c r="G269" s="28"/>
    </row>
    <row r="270" spans="3:7">
      <c r="C270" s="28"/>
      <c r="D270" s="28"/>
      <c r="E270" s="28"/>
      <c r="F270" s="28"/>
      <c r="G270" s="28"/>
    </row>
    <row r="271" spans="3:7">
      <c r="C271" s="28"/>
      <c r="D271" s="28"/>
      <c r="E271" s="28"/>
      <c r="F271" s="28"/>
      <c r="G271" s="28"/>
    </row>
    <row r="272" spans="3:7">
      <c r="C272" s="28"/>
      <c r="D272" s="28"/>
      <c r="E272" s="28"/>
      <c r="F272" s="28"/>
      <c r="G272" s="28"/>
    </row>
    <row r="273" spans="3:7">
      <c r="C273" s="28"/>
      <c r="D273" s="28"/>
      <c r="E273" s="28"/>
      <c r="F273" s="28"/>
      <c r="G273" s="28"/>
    </row>
    <row r="274" spans="3:7">
      <c r="C274" s="28"/>
      <c r="D274" s="28"/>
      <c r="E274" s="28"/>
      <c r="F274" s="28"/>
      <c r="G274" s="28"/>
    </row>
    <row r="275" spans="3:7">
      <c r="C275" s="28"/>
      <c r="D275" s="28"/>
      <c r="E275" s="28"/>
      <c r="F275" s="28"/>
      <c r="G275" s="28"/>
    </row>
    <row r="276" spans="3:7">
      <c r="C276" s="28"/>
      <c r="D276" s="28"/>
      <c r="E276" s="28"/>
      <c r="F276" s="28"/>
      <c r="G276" s="28"/>
    </row>
    <row r="277" spans="3:7">
      <c r="C277" s="28"/>
      <c r="D277" s="28"/>
      <c r="E277" s="28"/>
      <c r="F277" s="28"/>
      <c r="G277" s="28"/>
    </row>
    <row r="278" spans="3:7">
      <c r="C278" s="28"/>
      <c r="D278" s="28"/>
      <c r="E278" s="28"/>
      <c r="F278" s="28"/>
      <c r="G278" s="28"/>
    </row>
    <row r="279" spans="3:7">
      <c r="C279" s="28"/>
      <c r="D279" s="28"/>
      <c r="E279" s="28"/>
      <c r="F279" s="28"/>
      <c r="G279" s="28"/>
    </row>
    <row r="280" spans="3:7">
      <c r="C280" s="28"/>
      <c r="D280" s="28"/>
      <c r="E280" s="28"/>
      <c r="F280" s="28"/>
      <c r="G280" s="28"/>
    </row>
    <row r="281" spans="3:7">
      <c r="C281" s="28"/>
      <c r="D281" s="28"/>
      <c r="E281" s="28"/>
      <c r="F281" s="28"/>
      <c r="G281" s="28"/>
    </row>
    <row r="282" spans="3:7">
      <c r="C282" s="28"/>
      <c r="D282" s="28"/>
      <c r="E282" s="28"/>
      <c r="F282" s="28"/>
      <c r="G282" s="28"/>
    </row>
    <row r="283" spans="3:7">
      <c r="C283" s="28"/>
      <c r="D283" s="28"/>
      <c r="E283" s="28"/>
      <c r="F283" s="28"/>
      <c r="G283" s="28"/>
    </row>
    <row r="284" spans="3:7">
      <c r="C284" s="28"/>
      <c r="D284" s="28"/>
      <c r="E284" s="28"/>
      <c r="F284" s="28"/>
      <c r="G284" s="28"/>
    </row>
    <row r="285" spans="3:7">
      <c r="C285" s="28"/>
      <c r="D285" s="28"/>
      <c r="E285" s="28"/>
      <c r="F285" s="28"/>
      <c r="G285" s="28"/>
    </row>
    <row r="286" spans="3:7">
      <c r="C286" s="28"/>
      <c r="D286" s="28"/>
      <c r="E286" s="28"/>
      <c r="F286" s="28"/>
      <c r="G286" s="28"/>
    </row>
    <row r="287" spans="3:7">
      <c r="C287" s="28"/>
      <c r="D287" s="28"/>
      <c r="E287" s="28"/>
      <c r="F287" s="28"/>
      <c r="G287" s="28"/>
    </row>
    <row r="288" spans="3:7">
      <c r="C288" s="28"/>
      <c r="D288" s="28"/>
      <c r="E288" s="28"/>
      <c r="F288" s="28"/>
      <c r="G288" s="28"/>
    </row>
    <row r="289" spans="3:7">
      <c r="C289" s="28"/>
      <c r="D289" s="28"/>
      <c r="E289" s="28"/>
      <c r="F289" s="28"/>
      <c r="G289" s="28"/>
    </row>
    <row r="290" spans="3:7">
      <c r="C290" s="28"/>
      <c r="D290" s="28"/>
      <c r="E290" s="28"/>
      <c r="F290" s="28"/>
      <c r="G290" s="28"/>
    </row>
    <row r="291" spans="3:7">
      <c r="C291" s="28"/>
      <c r="D291" s="28"/>
      <c r="E291" s="28"/>
      <c r="F291" s="28"/>
      <c r="G291" s="28"/>
    </row>
    <row r="292" spans="3:7">
      <c r="C292" s="28"/>
      <c r="D292" s="28"/>
      <c r="E292" s="28"/>
      <c r="F292" s="28"/>
      <c r="G292" s="28"/>
    </row>
    <row r="293" spans="3:7">
      <c r="C293" s="28"/>
      <c r="D293" s="28"/>
      <c r="E293" s="28"/>
      <c r="F293" s="28"/>
      <c r="G293" s="28"/>
    </row>
    <row r="294" spans="3:7">
      <c r="C294" s="28"/>
      <c r="D294" s="28"/>
      <c r="E294" s="28"/>
      <c r="F294" s="28"/>
      <c r="G294" s="28"/>
    </row>
    <row r="295" spans="3:7">
      <c r="C295" s="28"/>
      <c r="D295" s="28"/>
      <c r="E295" s="28"/>
      <c r="F295" s="28"/>
      <c r="G295" s="28"/>
    </row>
    <row r="296" spans="3:7">
      <c r="C296" s="28"/>
      <c r="D296" s="28"/>
      <c r="E296" s="28"/>
      <c r="F296" s="28"/>
      <c r="G296" s="28"/>
    </row>
    <row r="297" spans="3:7">
      <c r="C297" s="28"/>
      <c r="D297" s="28"/>
      <c r="E297" s="28"/>
      <c r="F297" s="28"/>
      <c r="G297" s="28"/>
    </row>
    <row r="298" spans="3:7">
      <c r="C298" s="28"/>
      <c r="D298" s="28"/>
      <c r="E298" s="28"/>
      <c r="F298" s="28"/>
      <c r="G298" s="28"/>
    </row>
    <row r="299" spans="3:7">
      <c r="C299" s="28"/>
      <c r="D299" s="28"/>
      <c r="E299" s="28"/>
      <c r="F299" s="28"/>
      <c r="G299" s="28"/>
    </row>
    <row r="300" spans="3:7">
      <c r="C300" s="28"/>
      <c r="D300" s="28"/>
      <c r="E300" s="28"/>
      <c r="F300" s="28"/>
      <c r="G300" s="28"/>
    </row>
    <row r="301" spans="3:7">
      <c r="C301" s="28"/>
      <c r="D301" s="28"/>
      <c r="E301" s="28"/>
      <c r="F301" s="28"/>
      <c r="G301" s="28"/>
    </row>
    <row r="302" spans="3:7">
      <c r="C302" s="28"/>
      <c r="D302" s="28"/>
      <c r="E302" s="28"/>
      <c r="F302" s="28"/>
      <c r="G302" s="28"/>
    </row>
    <row r="303" spans="3:7">
      <c r="C303" s="28"/>
      <c r="D303" s="28"/>
      <c r="E303" s="28"/>
      <c r="F303" s="28"/>
      <c r="G303" s="28"/>
    </row>
    <row r="304" spans="3:7">
      <c r="C304" s="28"/>
      <c r="D304" s="28"/>
      <c r="E304" s="28"/>
      <c r="F304" s="28"/>
      <c r="G304" s="28"/>
    </row>
    <row r="305" spans="3:7">
      <c r="C305" s="28"/>
      <c r="D305" s="28"/>
      <c r="E305" s="28"/>
      <c r="F305" s="28"/>
      <c r="G305" s="28"/>
    </row>
    <row r="306" spans="3:7">
      <c r="C306" s="28"/>
      <c r="D306" s="28"/>
      <c r="E306" s="28"/>
      <c r="F306" s="28"/>
      <c r="G306" s="28"/>
    </row>
    <row r="307" spans="3:7">
      <c r="C307" s="28"/>
      <c r="D307" s="28"/>
      <c r="E307" s="28"/>
      <c r="F307" s="28"/>
      <c r="G307" s="28"/>
    </row>
    <row r="308" spans="3:7">
      <c r="C308" s="28"/>
      <c r="D308" s="28"/>
      <c r="E308" s="28"/>
      <c r="F308" s="28"/>
      <c r="G308" s="28"/>
    </row>
    <row r="309" spans="3:7">
      <c r="C309" s="28"/>
      <c r="D309" s="28"/>
      <c r="E309" s="28"/>
      <c r="F309" s="28"/>
      <c r="G309" s="28"/>
    </row>
    <row r="310" spans="3:7">
      <c r="C310" s="28"/>
      <c r="D310" s="28"/>
      <c r="E310" s="28"/>
      <c r="F310" s="28"/>
      <c r="G310" s="28"/>
    </row>
    <row r="311" spans="3:7">
      <c r="C311" s="28"/>
      <c r="D311" s="28"/>
      <c r="E311" s="28"/>
      <c r="F311" s="28"/>
      <c r="G311" s="28"/>
    </row>
    <row r="312" spans="3:7">
      <c r="C312" s="28"/>
      <c r="D312" s="28"/>
      <c r="E312" s="28"/>
      <c r="F312" s="28"/>
      <c r="G312" s="28"/>
    </row>
    <row r="313" spans="3:7">
      <c r="C313" s="28"/>
      <c r="D313" s="28"/>
      <c r="E313" s="28"/>
      <c r="F313" s="28"/>
      <c r="G313" s="28"/>
    </row>
    <row r="314" spans="3:7">
      <c r="C314" s="28"/>
      <c r="D314" s="28"/>
      <c r="E314" s="28"/>
      <c r="F314" s="28"/>
      <c r="G314" s="28"/>
    </row>
    <row r="315" spans="3:7">
      <c r="C315" s="28"/>
      <c r="D315" s="28"/>
      <c r="E315" s="28"/>
      <c r="F315" s="28"/>
      <c r="G315" s="28"/>
    </row>
    <row r="316" spans="3:7">
      <c r="C316" s="28"/>
      <c r="D316" s="28"/>
      <c r="E316" s="28"/>
      <c r="F316" s="28"/>
      <c r="G316" s="28"/>
    </row>
    <row r="317" spans="3:7">
      <c r="C317" s="28"/>
      <c r="D317" s="28"/>
      <c r="E317" s="28"/>
      <c r="F317" s="28"/>
      <c r="G317" s="28"/>
    </row>
    <row r="318" spans="3:7">
      <c r="C318" s="28"/>
      <c r="D318" s="28"/>
      <c r="E318" s="28"/>
      <c r="F318" s="28"/>
      <c r="G318" s="28"/>
    </row>
    <row r="319" spans="3:7">
      <c r="C319" s="28"/>
      <c r="D319" s="28"/>
      <c r="E319" s="28"/>
      <c r="F319" s="28"/>
      <c r="G319" s="28"/>
    </row>
    <row r="320" spans="3:7">
      <c r="C320" s="28"/>
      <c r="D320" s="28"/>
      <c r="E320" s="28"/>
      <c r="F320" s="28"/>
      <c r="G320" s="28"/>
    </row>
    <row r="321" spans="3:7">
      <c r="C321" s="28"/>
      <c r="D321" s="28"/>
      <c r="E321" s="28"/>
      <c r="F321" s="28"/>
      <c r="G321" s="28"/>
    </row>
    <row r="322" spans="3:7">
      <c r="C322" s="28"/>
      <c r="D322" s="28"/>
      <c r="E322" s="28"/>
      <c r="F322" s="28"/>
      <c r="G322" s="28"/>
    </row>
    <row r="323" spans="3:7">
      <c r="C323" s="28"/>
      <c r="D323" s="28"/>
      <c r="E323" s="28"/>
      <c r="F323" s="28"/>
      <c r="G323" s="28"/>
    </row>
    <row r="324" spans="3:7">
      <c r="C324" s="28"/>
      <c r="D324" s="28"/>
      <c r="E324" s="28"/>
      <c r="F324" s="28"/>
      <c r="G324" s="28"/>
    </row>
    <row r="325" spans="3:7">
      <c r="C325" s="28"/>
      <c r="D325" s="28"/>
      <c r="E325" s="28"/>
      <c r="F325" s="28"/>
      <c r="G325" s="28"/>
    </row>
    <row r="326" spans="3:7">
      <c r="C326" s="28"/>
      <c r="D326" s="28"/>
      <c r="E326" s="28"/>
      <c r="F326" s="28"/>
      <c r="G326" s="28"/>
    </row>
    <row r="327" spans="3:7">
      <c r="C327" s="28"/>
      <c r="D327" s="28"/>
      <c r="E327" s="28"/>
      <c r="F327" s="28"/>
      <c r="G327" s="28"/>
    </row>
    <row r="328" spans="3:7">
      <c r="C328" s="28"/>
      <c r="D328" s="28"/>
      <c r="E328" s="28"/>
      <c r="F328" s="28"/>
      <c r="G328" s="28"/>
    </row>
    <row r="329" spans="3:7">
      <c r="C329" s="28"/>
      <c r="D329" s="28"/>
      <c r="E329" s="28"/>
      <c r="F329" s="28"/>
      <c r="G329" s="28"/>
    </row>
    <row r="330" spans="3:7">
      <c r="C330" s="28"/>
      <c r="D330" s="28"/>
      <c r="E330" s="28"/>
      <c r="F330" s="28"/>
      <c r="G330" s="28"/>
    </row>
    <row r="331" spans="3:7">
      <c r="C331" s="28"/>
      <c r="D331" s="28"/>
      <c r="E331" s="28"/>
      <c r="F331" s="28"/>
      <c r="G331" s="28"/>
    </row>
    <row r="332" spans="3:7">
      <c r="C332" s="28"/>
      <c r="D332" s="28"/>
      <c r="E332" s="28"/>
      <c r="F332" s="28"/>
      <c r="G332" s="28"/>
    </row>
    <row r="333" spans="3:7">
      <c r="C333" s="28"/>
      <c r="D333" s="28"/>
      <c r="E333" s="28"/>
      <c r="F333" s="28"/>
      <c r="G333" s="28"/>
    </row>
    <row r="334" spans="3:7">
      <c r="C334" s="28"/>
      <c r="D334" s="28"/>
      <c r="E334" s="28"/>
      <c r="F334" s="28"/>
      <c r="G334" s="28"/>
    </row>
    <row r="335" spans="3:7">
      <c r="C335" s="28"/>
      <c r="D335" s="28"/>
      <c r="E335" s="28"/>
      <c r="F335" s="28"/>
      <c r="G335" s="28"/>
    </row>
    <row r="336" spans="3:7">
      <c r="C336" s="28"/>
      <c r="D336" s="28"/>
      <c r="E336" s="28"/>
      <c r="F336" s="28"/>
      <c r="G336" s="28"/>
    </row>
    <row r="337" spans="3:7">
      <c r="C337" s="28"/>
      <c r="D337" s="28"/>
      <c r="E337" s="28"/>
      <c r="F337" s="28"/>
      <c r="G337" s="28"/>
    </row>
    <row r="338" spans="3:7">
      <c r="C338" s="28"/>
      <c r="D338" s="28"/>
      <c r="E338" s="28"/>
      <c r="F338" s="28"/>
      <c r="G338" s="28"/>
    </row>
    <row r="339" spans="3:7">
      <c r="C339" s="28"/>
      <c r="D339" s="28"/>
      <c r="E339" s="28"/>
      <c r="F339" s="28"/>
      <c r="G339" s="28"/>
    </row>
    <row r="340" spans="3:7">
      <c r="C340" s="28"/>
      <c r="D340" s="28"/>
      <c r="E340" s="28"/>
      <c r="F340" s="28"/>
      <c r="G340" s="28"/>
    </row>
    <row r="341" spans="3:7">
      <c r="C341" s="28"/>
      <c r="D341" s="28"/>
      <c r="E341" s="28"/>
      <c r="F341" s="28"/>
      <c r="G341" s="28"/>
    </row>
    <row r="342" spans="3:7">
      <c r="C342" s="28"/>
      <c r="D342" s="28"/>
      <c r="E342" s="28"/>
      <c r="F342" s="28"/>
      <c r="G342" s="28"/>
    </row>
    <row r="343" spans="3:7">
      <c r="C343" s="28"/>
      <c r="D343" s="28"/>
      <c r="E343" s="28"/>
      <c r="F343" s="28"/>
      <c r="G343" s="28"/>
    </row>
    <row r="344" spans="3:7">
      <c r="C344" s="28"/>
      <c r="D344" s="28"/>
      <c r="E344" s="28"/>
      <c r="F344" s="28"/>
      <c r="G344" s="28"/>
    </row>
    <row r="345" spans="3:7">
      <c r="C345" s="28"/>
      <c r="D345" s="28"/>
      <c r="E345" s="28"/>
      <c r="F345" s="28"/>
      <c r="G345" s="28"/>
    </row>
    <row r="346" spans="3:7">
      <c r="C346" s="28"/>
      <c r="D346" s="28"/>
      <c r="E346" s="28"/>
      <c r="F346" s="28"/>
      <c r="G346" s="28"/>
    </row>
    <row r="347" spans="3:7">
      <c r="C347" s="28"/>
      <c r="D347" s="28"/>
      <c r="E347" s="28"/>
      <c r="F347" s="28"/>
      <c r="G347" s="28"/>
    </row>
    <row r="348" spans="3:7">
      <c r="C348" s="28"/>
      <c r="D348" s="28"/>
      <c r="E348" s="28"/>
      <c r="F348" s="28"/>
      <c r="G348" s="28"/>
    </row>
    <row r="349" spans="3:7">
      <c r="C349" s="28"/>
      <c r="D349" s="28"/>
      <c r="E349" s="28"/>
      <c r="F349" s="28"/>
      <c r="G349" s="28"/>
    </row>
    <row r="350" spans="3:7">
      <c r="C350" s="28"/>
      <c r="D350" s="28"/>
      <c r="E350" s="28"/>
      <c r="F350" s="28"/>
      <c r="G350" s="28"/>
    </row>
    <row r="351" spans="3:7">
      <c r="C351" s="28"/>
      <c r="D351" s="28"/>
      <c r="E351" s="28"/>
      <c r="F351" s="28"/>
      <c r="G351" s="28"/>
    </row>
    <row r="352" spans="3:7">
      <c r="C352" s="28"/>
      <c r="D352" s="28"/>
      <c r="E352" s="28"/>
      <c r="F352" s="28"/>
      <c r="G352" s="28"/>
    </row>
    <row r="353" spans="3:7">
      <c r="C353" s="28"/>
      <c r="D353" s="28"/>
      <c r="E353" s="28"/>
      <c r="F353" s="28"/>
      <c r="G353" s="28"/>
    </row>
    <row r="354" spans="3:7">
      <c r="C354" s="28"/>
      <c r="D354" s="28"/>
      <c r="E354" s="28"/>
      <c r="F354" s="28"/>
      <c r="G354" s="28"/>
    </row>
    <row r="355" spans="3:7">
      <c r="C355" s="28"/>
      <c r="D355" s="28"/>
      <c r="E355" s="28"/>
      <c r="F355" s="28"/>
      <c r="G355" s="28"/>
    </row>
    <row r="356" spans="3:7">
      <c r="C356" s="28"/>
      <c r="D356" s="28"/>
      <c r="E356" s="28"/>
      <c r="F356" s="28"/>
      <c r="G356" s="28"/>
    </row>
    <row r="357" spans="3:7">
      <c r="C357" s="28"/>
      <c r="D357" s="28"/>
      <c r="E357" s="28"/>
      <c r="F357" s="28"/>
      <c r="G357" s="28"/>
    </row>
    <row r="358" spans="3:7">
      <c r="C358" s="28"/>
      <c r="D358" s="28"/>
      <c r="E358" s="28"/>
      <c r="F358" s="28"/>
      <c r="G358" s="28"/>
    </row>
    <row r="359" spans="3:7">
      <c r="C359" s="28"/>
      <c r="D359" s="28"/>
      <c r="E359" s="28"/>
      <c r="F359" s="28"/>
      <c r="G359" s="28"/>
    </row>
    <row r="360" spans="3:7">
      <c r="C360" s="28"/>
      <c r="D360" s="28"/>
      <c r="E360" s="28"/>
      <c r="F360" s="28"/>
      <c r="G360" s="28"/>
    </row>
    <row r="361" spans="3:7">
      <c r="C361" s="28"/>
      <c r="D361" s="28"/>
      <c r="E361" s="28"/>
      <c r="F361" s="28"/>
      <c r="G361" s="28"/>
    </row>
    <row r="362" spans="3:7">
      <c r="C362" s="28"/>
      <c r="D362" s="28"/>
      <c r="E362" s="28"/>
      <c r="F362" s="28"/>
      <c r="G362" s="28"/>
    </row>
    <row r="363" spans="3:7">
      <c r="C363" s="28"/>
      <c r="D363" s="28"/>
      <c r="E363" s="28"/>
      <c r="F363" s="28"/>
      <c r="G363" s="28"/>
    </row>
    <row r="364" spans="3:7">
      <c r="C364" s="28"/>
      <c r="D364" s="28"/>
      <c r="E364" s="28"/>
      <c r="F364" s="28"/>
      <c r="G364" s="28"/>
    </row>
    <row r="365" spans="3:7">
      <c r="C365" s="28"/>
      <c r="D365" s="28"/>
      <c r="E365" s="28"/>
      <c r="F365" s="28"/>
      <c r="G365" s="28"/>
    </row>
    <row r="366" spans="3:7">
      <c r="C366" s="28"/>
      <c r="D366" s="28"/>
      <c r="E366" s="28"/>
      <c r="F366" s="28"/>
      <c r="G366" s="28"/>
    </row>
    <row r="367" spans="3:7">
      <c r="C367" s="28"/>
      <c r="D367" s="28"/>
      <c r="E367" s="28"/>
      <c r="F367" s="28"/>
      <c r="G367" s="28"/>
    </row>
    <row r="368" spans="3:7">
      <c r="C368" s="28"/>
      <c r="D368" s="28"/>
      <c r="E368" s="28"/>
      <c r="F368" s="28"/>
      <c r="G368" s="28"/>
    </row>
    <row r="369" spans="3:7">
      <c r="C369" s="28"/>
      <c r="D369" s="28"/>
      <c r="E369" s="28"/>
      <c r="F369" s="28"/>
      <c r="G369" s="28"/>
    </row>
    <row r="370" spans="3:7">
      <c r="C370" s="28"/>
      <c r="D370" s="28"/>
      <c r="E370" s="28"/>
      <c r="F370" s="28"/>
      <c r="G370" s="28"/>
    </row>
    <row r="371" spans="3:7">
      <c r="C371" s="28"/>
      <c r="D371" s="28"/>
      <c r="E371" s="28"/>
      <c r="F371" s="28"/>
      <c r="G371" s="28"/>
    </row>
    <row r="372" spans="3:7">
      <c r="C372" s="28"/>
      <c r="D372" s="28"/>
      <c r="E372" s="28"/>
      <c r="F372" s="28"/>
      <c r="G372" s="28"/>
    </row>
    <row r="373" spans="3:7">
      <c r="C373" s="28"/>
      <c r="D373" s="28"/>
      <c r="E373" s="28"/>
      <c r="F373" s="28"/>
      <c r="G373" s="28"/>
    </row>
    <row r="374" spans="3:7">
      <c r="C374" s="28"/>
      <c r="D374" s="28"/>
      <c r="E374" s="28"/>
      <c r="F374" s="28"/>
      <c r="G374" s="28"/>
    </row>
    <row r="375" spans="3:7">
      <c r="C375" s="28"/>
      <c r="D375" s="28"/>
      <c r="E375" s="28"/>
      <c r="F375" s="28"/>
      <c r="G375" s="28"/>
    </row>
    <row r="376" spans="3:7">
      <c r="C376" s="28"/>
      <c r="D376" s="28"/>
      <c r="E376" s="28"/>
      <c r="F376" s="28"/>
      <c r="G376" s="28"/>
    </row>
    <row r="377" spans="3:7">
      <c r="C377" s="28"/>
      <c r="D377" s="28"/>
      <c r="E377" s="28"/>
      <c r="F377" s="28"/>
      <c r="G377" s="28"/>
    </row>
    <row r="378" spans="3:7">
      <c r="C378" s="28"/>
      <c r="D378" s="28"/>
      <c r="E378" s="28"/>
      <c r="F378" s="28"/>
      <c r="G378" s="28"/>
    </row>
    <row r="379" spans="3:7">
      <c r="C379" s="28"/>
      <c r="D379" s="28"/>
      <c r="E379" s="28"/>
      <c r="F379" s="28"/>
      <c r="G379" s="28"/>
    </row>
    <row r="380" spans="3:7">
      <c r="C380" s="28"/>
      <c r="D380" s="28"/>
      <c r="E380" s="28"/>
      <c r="F380" s="28"/>
      <c r="G380" s="28"/>
    </row>
    <row r="381" spans="3:7">
      <c r="C381" s="28"/>
      <c r="D381" s="28"/>
      <c r="E381" s="28"/>
      <c r="F381" s="28"/>
      <c r="G381" s="28"/>
    </row>
    <row r="382" spans="3:7">
      <c r="C382" s="28"/>
      <c r="D382" s="28"/>
      <c r="E382" s="28"/>
      <c r="F382" s="28"/>
      <c r="G382" s="28"/>
    </row>
    <row r="383" spans="3:7">
      <c r="C383" s="28"/>
      <c r="D383" s="28"/>
      <c r="E383" s="28"/>
      <c r="F383" s="28"/>
      <c r="G383" s="28"/>
    </row>
    <row r="384" spans="3:7">
      <c r="C384" s="28"/>
      <c r="D384" s="28"/>
      <c r="E384" s="28"/>
      <c r="F384" s="28"/>
      <c r="G384" s="28"/>
    </row>
    <row r="385" spans="3:7">
      <c r="C385" s="28"/>
      <c r="D385" s="28"/>
      <c r="E385" s="28"/>
      <c r="F385" s="28"/>
      <c r="G385" s="28"/>
    </row>
    <row r="386" spans="3:7">
      <c r="C386" s="28"/>
      <c r="D386" s="28"/>
      <c r="E386" s="28"/>
      <c r="F386" s="28"/>
      <c r="G386" s="28"/>
    </row>
    <row r="387" spans="3:7">
      <c r="C387" s="28"/>
      <c r="D387" s="28"/>
      <c r="E387" s="28"/>
      <c r="F387" s="28"/>
      <c r="G387" s="28"/>
    </row>
    <row r="388" spans="3:7">
      <c r="C388" s="28"/>
      <c r="D388" s="28"/>
      <c r="E388" s="28"/>
      <c r="F388" s="28"/>
      <c r="G388" s="28"/>
    </row>
    <row r="389" spans="3:7">
      <c r="C389" s="28"/>
      <c r="D389" s="28"/>
      <c r="E389" s="28"/>
      <c r="F389" s="28"/>
      <c r="G389" s="28"/>
    </row>
    <row r="390" spans="3:7">
      <c r="C390" s="28"/>
      <c r="D390" s="28"/>
      <c r="E390" s="28"/>
      <c r="F390" s="28"/>
      <c r="G390" s="28"/>
    </row>
    <row r="391" spans="3:7">
      <c r="C391" s="28"/>
      <c r="D391" s="28"/>
      <c r="E391" s="28"/>
      <c r="F391" s="28"/>
      <c r="G391" s="28"/>
    </row>
    <row r="392" spans="3:7">
      <c r="C392" s="28"/>
      <c r="D392" s="28"/>
      <c r="E392" s="28"/>
      <c r="F392" s="28"/>
      <c r="G392" s="28"/>
    </row>
    <row r="393" spans="3:7">
      <c r="C393" s="28"/>
      <c r="D393" s="28"/>
      <c r="E393" s="28"/>
      <c r="F393" s="28"/>
      <c r="G393" s="28"/>
    </row>
    <row r="394" spans="3:7">
      <c r="C394" s="28"/>
      <c r="D394" s="28"/>
      <c r="E394" s="28"/>
      <c r="F394" s="28"/>
      <c r="G394" s="28"/>
    </row>
    <row r="395" spans="3:7">
      <c r="C395" s="28"/>
      <c r="D395" s="28"/>
      <c r="E395" s="28"/>
      <c r="F395" s="28"/>
      <c r="G395" s="28"/>
    </row>
    <row r="396" spans="3:7">
      <c r="C396" s="28"/>
      <c r="D396" s="28"/>
      <c r="E396" s="28"/>
      <c r="F396" s="28"/>
      <c r="G396" s="28"/>
    </row>
    <row r="397" spans="3:7">
      <c r="C397" s="28"/>
      <c r="D397" s="28"/>
      <c r="E397" s="28"/>
      <c r="F397" s="28"/>
      <c r="G397" s="28"/>
    </row>
    <row r="398" spans="3:7">
      <c r="C398" s="28"/>
      <c r="D398" s="28"/>
      <c r="E398" s="28"/>
      <c r="F398" s="28"/>
      <c r="G398" s="28"/>
    </row>
    <row r="399" spans="3:7">
      <c r="C399" s="28"/>
      <c r="D399" s="28"/>
      <c r="E399" s="28"/>
      <c r="F399" s="28"/>
      <c r="G399" s="28"/>
    </row>
    <row r="400" spans="3:7">
      <c r="C400" s="28"/>
      <c r="D400" s="28"/>
      <c r="E400" s="28"/>
      <c r="F400" s="28"/>
      <c r="G400" s="28"/>
    </row>
    <row r="401" spans="3:7">
      <c r="C401" s="28"/>
      <c r="D401" s="28"/>
      <c r="E401" s="28"/>
      <c r="F401" s="28"/>
      <c r="G401" s="28"/>
    </row>
    <row r="402" spans="3:7">
      <c r="C402" s="28"/>
      <c r="D402" s="28"/>
      <c r="E402" s="28"/>
      <c r="F402" s="28"/>
      <c r="G402" s="28"/>
    </row>
    <row r="403" spans="3:7">
      <c r="C403" s="28"/>
      <c r="D403" s="28"/>
      <c r="E403" s="28"/>
      <c r="F403" s="28"/>
      <c r="G403" s="28"/>
    </row>
    <row r="404" spans="3:7">
      <c r="C404" s="28"/>
      <c r="D404" s="28"/>
      <c r="E404" s="28"/>
      <c r="F404" s="28"/>
      <c r="G404" s="28"/>
    </row>
    <row r="405" spans="3:7">
      <c r="C405" s="28"/>
      <c r="D405" s="28"/>
      <c r="E405" s="28"/>
      <c r="F405" s="28"/>
      <c r="G405" s="28"/>
    </row>
    <row r="406" spans="3:7">
      <c r="C406" s="28"/>
      <c r="D406" s="28"/>
      <c r="E406" s="28"/>
      <c r="F406" s="28"/>
      <c r="G406" s="28"/>
    </row>
    <row r="407" spans="3:7">
      <c r="C407" s="28"/>
      <c r="D407" s="28"/>
      <c r="E407" s="28"/>
      <c r="F407" s="28"/>
      <c r="G407" s="28"/>
    </row>
    <row r="408" spans="3:7">
      <c r="C408" s="28"/>
      <c r="D408" s="28"/>
      <c r="E408" s="28"/>
      <c r="F408" s="28"/>
      <c r="G408" s="28"/>
    </row>
    <row r="409" spans="3:7">
      <c r="C409" s="28"/>
      <c r="D409" s="28"/>
      <c r="E409" s="28"/>
      <c r="F409" s="28"/>
      <c r="G409" s="28"/>
    </row>
    <row r="410" spans="3:7">
      <c r="C410" s="28"/>
      <c r="D410" s="28"/>
      <c r="E410" s="28"/>
      <c r="F410" s="28"/>
      <c r="G410" s="28"/>
    </row>
    <row r="411" spans="3:7">
      <c r="C411" s="28"/>
      <c r="D411" s="28"/>
      <c r="E411" s="28"/>
      <c r="F411" s="28"/>
      <c r="G411" s="28"/>
    </row>
    <row r="412" spans="3:7">
      <c r="C412" s="28"/>
      <c r="D412" s="28"/>
      <c r="E412" s="28"/>
      <c r="F412" s="28"/>
      <c r="G412" s="28"/>
    </row>
    <row r="413" spans="3:7">
      <c r="C413" s="28"/>
      <c r="D413" s="28"/>
      <c r="E413" s="28"/>
      <c r="F413" s="28"/>
      <c r="G413" s="28"/>
    </row>
    <row r="414" spans="3:7">
      <c r="C414" s="28"/>
      <c r="D414" s="28"/>
      <c r="E414" s="28"/>
      <c r="F414" s="28"/>
      <c r="G414" s="28"/>
    </row>
    <row r="415" spans="3:7">
      <c r="C415" s="28"/>
      <c r="D415" s="28"/>
      <c r="E415" s="28"/>
      <c r="F415" s="28"/>
      <c r="G415" s="28"/>
    </row>
    <row r="416" spans="3:7">
      <c r="C416" s="28"/>
      <c r="D416" s="28"/>
      <c r="E416" s="28"/>
      <c r="F416" s="28"/>
      <c r="G416" s="28"/>
    </row>
    <row r="417" spans="3:7">
      <c r="C417" s="28"/>
      <c r="D417" s="28"/>
      <c r="E417" s="28"/>
      <c r="F417" s="28"/>
      <c r="G417" s="28"/>
    </row>
    <row r="418" spans="3:7">
      <c r="C418" s="28"/>
      <c r="D418" s="28"/>
      <c r="E418" s="28"/>
      <c r="F418" s="28"/>
      <c r="G418" s="28"/>
    </row>
    <row r="419" spans="3:7">
      <c r="C419" s="28"/>
      <c r="D419" s="28"/>
      <c r="E419" s="28"/>
      <c r="F419" s="28"/>
      <c r="G419" s="28"/>
    </row>
    <row r="420" spans="3:7">
      <c r="C420" s="28"/>
      <c r="D420" s="28"/>
      <c r="E420" s="28"/>
      <c r="F420" s="28"/>
      <c r="G420" s="28"/>
    </row>
    <row r="421" spans="3:7">
      <c r="C421" s="28"/>
      <c r="D421" s="28"/>
      <c r="E421" s="28"/>
      <c r="F421" s="28"/>
      <c r="G421" s="28"/>
    </row>
    <row r="422" spans="3:7">
      <c r="C422" s="28"/>
      <c r="D422" s="28"/>
      <c r="E422" s="28"/>
      <c r="F422" s="28"/>
      <c r="G422" s="28"/>
    </row>
    <row r="423" spans="3:7">
      <c r="C423" s="28"/>
      <c r="D423" s="28"/>
      <c r="E423" s="28"/>
      <c r="F423" s="28"/>
      <c r="G423" s="28"/>
    </row>
    <row r="424" spans="3:7">
      <c r="C424" s="28"/>
      <c r="D424" s="28"/>
      <c r="E424" s="28"/>
      <c r="F424" s="28"/>
      <c r="G424" s="28"/>
    </row>
    <row r="425" spans="3:7">
      <c r="C425" s="28"/>
      <c r="D425" s="28"/>
      <c r="E425" s="28"/>
      <c r="F425" s="28"/>
      <c r="G425" s="28"/>
    </row>
    <row r="426" spans="3:7">
      <c r="C426" s="28"/>
      <c r="D426" s="28"/>
      <c r="E426" s="28"/>
      <c r="F426" s="28"/>
      <c r="G426" s="28"/>
    </row>
    <row r="427" spans="3:7">
      <c r="C427" s="28"/>
      <c r="D427" s="28"/>
      <c r="E427" s="28"/>
      <c r="F427" s="28"/>
      <c r="G427" s="28"/>
    </row>
    <row r="428" spans="3:7">
      <c r="C428" s="28"/>
      <c r="D428" s="28"/>
      <c r="E428" s="28"/>
      <c r="F428" s="28"/>
      <c r="G428" s="28"/>
    </row>
    <row r="429" spans="3:7">
      <c r="C429" s="28"/>
      <c r="D429" s="28"/>
      <c r="E429" s="28"/>
      <c r="F429" s="28"/>
      <c r="G429" s="28"/>
    </row>
    <row r="430" spans="3:7">
      <c r="C430" s="28"/>
      <c r="D430" s="28"/>
      <c r="E430" s="28"/>
      <c r="F430" s="28"/>
      <c r="G430" s="28"/>
    </row>
    <row r="431" spans="3:7">
      <c r="C431" s="28"/>
      <c r="D431" s="28"/>
      <c r="E431" s="28"/>
      <c r="F431" s="28"/>
      <c r="G431" s="28"/>
    </row>
    <row r="432" spans="3:7">
      <c r="C432" s="28"/>
      <c r="D432" s="28"/>
      <c r="E432" s="28"/>
      <c r="F432" s="28"/>
      <c r="G432" s="28"/>
    </row>
    <row r="433" spans="3:7">
      <c r="C433" s="28"/>
      <c r="D433" s="28"/>
      <c r="E433" s="28"/>
      <c r="F433" s="28"/>
      <c r="G433" s="28"/>
    </row>
    <row r="434" spans="3:7">
      <c r="C434" s="28"/>
      <c r="D434" s="28"/>
      <c r="E434" s="28"/>
      <c r="F434" s="28"/>
      <c r="G434" s="28"/>
    </row>
    <row r="435" spans="3:7">
      <c r="C435" s="28"/>
      <c r="D435" s="28"/>
      <c r="E435" s="28"/>
      <c r="F435" s="28"/>
      <c r="G435" s="28"/>
    </row>
    <row r="436" spans="3:7">
      <c r="C436" s="28"/>
      <c r="D436" s="28"/>
      <c r="E436" s="28"/>
      <c r="F436" s="28"/>
      <c r="G436" s="28"/>
    </row>
    <row r="437" spans="3:7">
      <c r="C437" s="28"/>
      <c r="D437" s="28"/>
      <c r="E437" s="28"/>
      <c r="F437" s="28"/>
      <c r="G437" s="28"/>
    </row>
    <row r="438" spans="3:7">
      <c r="C438" s="28"/>
      <c r="D438" s="28"/>
      <c r="E438" s="28"/>
      <c r="F438" s="28"/>
      <c r="G438" s="28"/>
    </row>
    <row r="439" spans="3:7">
      <c r="C439" s="28"/>
      <c r="D439" s="28"/>
      <c r="E439" s="28"/>
      <c r="F439" s="28"/>
      <c r="G439" s="28"/>
    </row>
    <row r="440" spans="3:7">
      <c r="C440" s="28"/>
      <c r="D440" s="28"/>
      <c r="E440" s="28"/>
      <c r="F440" s="28"/>
      <c r="G440" s="28"/>
    </row>
    <row r="441" spans="3:7">
      <c r="C441" s="28"/>
      <c r="D441" s="28"/>
      <c r="E441" s="28"/>
      <c r="F441" s="28"/>
      <c r="G441" s="28"/>
    </row>
    <row r="442" spans="3:7">
      <c r="C442" s="28"/>
      <c r="D442" s="28"/>
      <c r="E442" s="28"/>
      <c r="F442" s="28"/>
      <c r="G442" s="28"/>
    </row>
    <row r="443" spans="3:7">
      <c r="C443" s="28"/>
      <c r="D443" s="28"/>
      <c r="E443" s="28"/>
      <c r="F443" s="28"/>
      <c r="G443" s="28"/>
    </row>
    <row r="444" spans="3:7">
      <c r="C444" s="28"/>
      <c r="D444" s="28"/>
      <c r="E444" s="28"/>
      <c r="F444" s="28"/>
      <c r="G444" s="28"/>
    </row>
    <row r="445" spans="3:7">
      <c r="C445" s="28"/>
      <c r="D445" s="28"/>
      <c r="E445" s="28"/>
      <c r="F445" s="28"/>
      <c r="G445" s="28"/>
    </row>
    <row r="446" spans="3:7">
      <c r="C446" s="28"/>
      <c r="D446" s="28"/>
      <c r="E446" s="28"/>
      <c r="F446" s="28"/>
      <c r="G446" s="28"/>
    </row>
    <row r="447" spans="3:7">
      <c r="C447" s="28"/>
      <c r="D447" s="28"/>
      <c r="E447" s="28"/>
      <c r="F447" s="28"/>
      <c r="G447" s="28"/>
    </row>
    <row r="448" spans="3:7">
      <c r="C448" s="28"/>
      <c r="D448" s="28"/>
      <c r="E448" s="28"/>
      <c r="F448" s="28"/>
      <c r="G448" s="28"/>
    </row>
    <row r="449" spans="3:7">
      <c r="C449" s="28"/>
      <c r="D449" s="28"/>
      <c r="E449" s="28"/>
      <c r="F449" s="28"/>
      <c r="G449" s="28"/>
    </row>
    <row r="450" spans="3:7">
      <c r="C450" s="28"/>
      <c r="D450" s="28"/>
      <c r="E450" s="28"/>
      <c r="F450" s="28"/>
      <c r="G450" s="28"/>
    </row>
    <row r="451" spans="3:7">
      <c r="C451" s="28"/>
      <c r="D451" s="28"/>
      <c r="E451" s="28"/>
      <c r="F451" s="28"/>
      <c r="G451" s="28"/>
    </row>
    <row r="452" spans="3:7">
      <c r="C452" s="28"/>
      <c r="D452" s="28"/>
      <c r="E452" s="28"/>
      <c r="F452" s="28"/>
      <c r="G452" s="28"/>
    </row>
    <row r="453" spans="3:7">
      <c r="C453" s="28"/>
      <c r="D453" s="28"/>
      <c r="E453" s="28"/>
      <c r="F453" s="28"/>
      <c r="G453" s="28"/>
    </row>
    <row r="454" spans="3:7">
      <c r="C454" s="28"/>
      <c r="D454" s="28"/>
      <c r="E454" s="28"/>
      <c r="F454" s="28"/>
      <c r="G454" s="28"/>
    </row>
    <row r="455" spans="3:7">
      <c r="C455" s="28"/>
      <c r="D455" s="28"/>
      <c r="E455" s="28"/>
      <c r="F455" s="28"/>
      <c r="G455" s="28"/>
    </row>
    <row r="456" spans="3:7">
      <c r="C456" s="28"/>
      <c r="D456" s="28"/>
      <c r="E456" s="28"/>
      <c r="F456" s="28"/>
      <c r="G456" s="28"/>
    </row>
    <row r="457" spans="3:7">
      <c r="C457" s="28"/>
      <c r="D457" s="28"/>
      <c r="E457" s="28"/>
      <c r="F457" s="28"/>
      <c r="G457" s="28"/>
    </row>
    <row r="458" spans="3:7">
      <c r="C458" s="28"/>
      <c r="D458" s="28"/>
      <c r="E458" s="28"/>
      <c r="F458" s="28"/>
      <c r="G458" s="28"/>
    </row>
    <row r="459" spans="3:7">
      <c r="C459" s="28"/>
      <c r="D459" s="28"/>
      <c r="E459" s="28"/>
      <c r="F459" s="28"/>
      <c r="G459" s="28"/>
    </row>
    <row r="460" spans="3:7">
      <c r="C460" s="28"/>
      <c r="D460" s="28"/>
      <c r="E460" s="28"/>
      <c r="F460" s="28"/>
      <c r="G460" s="28"/>
    </row>
    <row r="461" spans="3:7">
      <c r="C461" s="28"/>
      <c r="D461" s="28"/>
      <c r="E461" s="28"/>
      <c r="F461" s="28"/>
      <c r="G461" s="28"/>
    </row>
    <row r="462" spans="3:7">
      <c r="C462" s="28"/>
      <c r="D462" s="28"/>
      <c r="E462" s="28"/>
      <c r="F462" s="28"/>
      <c r="G462" s="28"/>
    </row>
    <row r="463" spans="3:7">
      <c r="C463" s="28"/>
      <c r="D463" s="28"/>
      <c r="E463" s="28"/>
      <c r="F463" s="28"/>
      <c r="G463" s="28"/>
    </row>
    <row r="464" spans="3:7">
      <c r="C464" s="28"/>
      <c r="D464" s="28"/>
      <c r="E464" s="28"/>
      <c r="F464" s="28"/>
      <c r="G464" s="28"/>
    </row>
    <row r="465" spans="3:7">
      <c r="C465" s="28"/>
      <c r="D465" s="28"/>
      <c r="E465" s="28"/>
      <c r="F465" s="28"/>
      <c r="G465" s="28"/>
    </row>
    <row r="466" spans="3:7">
      <c r="C466" s="28"/>
      <c r="D466" s="28"/>
      <c r="E466" s="28"/>
      <c r="F466" s="28"/>
      <c r="G466" s="28"/>
    </row>
    <row r="467" spans="3:7">
      <c r="C467" s="28"/>
      <c r="D467" s="28"/>
      <c r="E467" s="28"/>
      <c r="F467" s="28"/>
      <c r="G467" s="28"/>
    </row>
    <row r="468" spans="3:7">
      <c r="C468" s="28"/>
      <c r="D468" s="28"/>
      <c r="E468" s="28"/>
      <c r="F468" s="28"/>
      <c r="G468" s="28"/>
    </row>
    <row r="469" spans="3:7">
      <c r="C469" s="28"/>
      <c r="D469" s="28"/>
      <c r="E469" s="28"/>
      <c r="F469" s="28"/>
      <c r="G469" s="28"/>
    </row>
    <row r="470" spans="3:7">
      <c r="C470" s="28"/>
      <c r="D470" s="28"/>
      <c r="E470" s="28"/>
      <c r="F470" s="28"/>
      <c r="G470" s="28"/>
    </row>
    <row r="471" spans="3:7">
      <c r="C471" s="28"/>
      <c r="D471" s="28"/>
      <c r="E471" s="28"/>
      <c r="F471" s="28"/>
      <c r="G471" s="28"/>
    </row>
    <row r="472" spans="3:7">
      <c r="C472" s="28"/>
      <c r="D472" s="28"/>
      <c r="E472" s="28"/>
      <c r="F472" s="28"/>
      <c r="G472" s="28"/>
    </row>
    <row r="473" spans="3:7">
      <c r="C473" s="28"/>
      <c r="D473" s="28"/>
      <c r="E473" s="28"/>
      <c r="F473" s="28"/>
      <c r="G473" s="28"/>
    </row>
    <row r="474" spans="3:7">
      <c r="C474" s="28"/>
      <c r="D474" s="28"/>
      <c r="E474" s="28"/>
      <c r="F474" s="28"/>
      <c r="G474" s="28"/>
    </row>
    <row r="475" spans="3:7">
      <c r="C475" s="28"/>
      <c r="D475" s="28"/>
      <c r="E475" s="28"/>
      <c r="F475" s="28"/>
      <c r="G475" s="28"/>
    </row>
    <row r="476" spans="3:7">
      <c r="C476" s="28"/>
      <c r="D476" s="28"/>
      <c r="E476" s="28"/>
      <c r="F476" s="28"/>
      <c r="G476" s="28"/>
    </row>
    <row r="477" spans="3:7">
      <c r="C477" s="28"/>
      <c r="D477" s="28"/>
      <c r="E477" s="28"/>
      <c r="F477" s="28"/>
      <c r="G477" s="28"/>
    </row>
    <row r="478" spans="3:7">
      <c r="C478" s="28"/>
      <c r="D478" s="28"/>
      <c r="E478" s="28"/>
      <c r="F478" s="28"/>
      <c r="G478" s="28"/>
    </row>
    <row r="479" spans="3:7">
      <c r="C479" s="28"/>
      <c r="D479" s="28"/>
      <c r="E479" s="28"/>
      <c r="F479" s="28"/>
      <c r="G479" s="28"/>
    </row>
    <row r="480" spans="3:7">
      <c r="C480" s="28"/>
      <c r="D480" s="28"/>
      <c r="E480" s="28"/>
      <c r="F480" s="28"/>
      <c r="G480" s="28"/>
    </row>
    <row r="481" spans="3:7">
      <c r="C481" s="28"/>
      <c r="D481" s="28"/>
      <c r="E481" s="28"/>
      <c r="F481" s="28"/>
      <c r="G481" s="28"/>
    </row>
    <row r="482" spans="3:7">
      <c r="C482" s="28"/>
      <c r="D482" s="28"/>
      <c r="E482" s="28"/>
      <c r="F482" s="28"/>
      <c r="G482" s="28"/>
    </row>
    <row r="483" spans="3:7">
      <c r="C483" s="28"/>
      <c r="D483" s="28"/>
      <c r="E483" s="28"/>
      <c r="F483" s="28"/>
      <c r="G483" s="28"/>
    </row>
    <row r="484" spans="3:7">
      <c r="C484" s="28"/>
      <c r="D484" s="28"/>
      <c r="E484" s="28"/>
      <c r="F484" s="28"/>
      <c r="G484" s="28"/>
    </row>
    <row r="485" spans="3:7">
      <c r="C485" s="28"/>
      <c r="D485" s="28"/>
      <c r="E485" s="28"/>
      <c r="F485" s="28"/>
      <c r="G485" s="28"/>
    </row>
    <row r="486" spans="3:7">
      <c r="C486" s="28"/>
      <c r="D486" s="28"/>
      <c r="E486" s="28"/>
      <c r="F486" s="28"/>
      <c r="G486" s="28"/>
    </row>
    <row r="487" spans="3:7">
      <c r="C487" s="28"/>
      <c r="D487" s="28"/>
      <c r="E487" s="28"/>
      <c r="F487" s="28"/>
      <c r="G487" s="28"/>
    </row>
    <row r="488" spans="3:7">
      <c r="C488" s="28"/>
      <c r="D488" s="28"/>
      <c r="E488" s="28"/>
      <c r="F488" s="28"/>
      <c r="G488" s="28"/>
    </row>
    <row r="489" spans="3:7">
      <c r="C489" s="28"/>
      <c r="D489" s="28"/>
      <c r="E489" s="28"/>
      <c r="F489" s="28"/>
      <c r="G489" s="28"/>
    </row>
    <row r="490" spans="3:7">
      <c r="C490" s="28"/>
      <c r="D490" s="28"/>
      <c r="E490" s="28"/>
      <c r="F490" s="28"/>
      <c r="G490" s="28"/>
    </row>
    <row r="491" spans="3:7">
      <c r="C491" s="28"/>
      <c r="D491" s="28"/>
      <c r="E491" s="28"/>
      <c r="F491" s="28"/>
      <c r="G491" s="28"/>
    </row>
    <row r="492" spans="3:7">
      <c r="C492" s="28"/>
      <c r="D492" s="28"/>
      <c r="E492" s="28"/>
      <c r="F492" s="28"/>
      <c r="G492" s="28"/>
    </row>
    <row r="493" spans="3:7">
      <c r="C493" s="28"/>
      <c r="D493" s="28"/>
      <c r="E493" s="28"/>
      <c r="F493" s="28"/>
      <c r="G493" s="28"/>
    </row>
    <row r="494" spans="3:7">
      <c r="C494" s="28"/>
      <c r="D494" s="28"/>
      <c r="E494" s="28"/>
      <c r="F494" s="28"/>
      <c r="G494" s="28"/>
    </row>
    <row r="495" spans="3:7">
      <c r="C495" s="28"/>
      <c r="D495" s="28"/>
      <c r="E495" s="28"/>
      <c r="F495" s="28"/>
      <c r="G495" s="28"/>
    </row>
    <row r="496" spans="3:7">
      <c r="C496" s="28"/>
      <c r="D496" s="28"/>
      <c r="E496" s="28"/>
      <c r="F496" s="28"/>
      <c r="G496" s="28"/>
    </row>
    <row r="497" spans="3:7">
      <c r="C497" s="28"/>
      <c r="D497" s="28"/>
      <c r="E497" s="28"/>
      <c r="F497" s="28"/>
      <c r="G497" s="28"/>
    </row>
    <row r="498" spans="3:7">
      <c r="C498" s="28"/>
      <c r="D498" s="28"/>
      <c r="E498" s="28"/>
      <c r="F498" s="28"/>
      <c r="G498" s="28"/>
    </row>
    <row r="499" spans="3:7">
      <c r="C499" s="28"/>
      <c r="D499" s="28"/>
      <c r="E499" s="28"/>
      <c r="F499" s="28"/>
      <c r="G499" s="28"/>
    </row>
    <row r="500" spans="3:7">
      <c r="C500" s="28"/>
      <c r="D500" s="28"/>
      <c r="E500" s="28"/>
      <c r="F500" s="28"/>
      <c r="G500" s="28"/>
    </row>
    <row r="501" spans="3:7">
      <c r="C501" s="28"/>
      <c r="D501" s="28"/>
      <c r="E501" s="28"/>
      <c r="F501" s="28"/>
      <c r="G501" s="28"/>
    </row>
    <row r="502" spans="3:7">
      <c r="C502" s="28"/>
      <c r="D502" s="28"/>
      <c r="E502" s="28"/>
      <c r="F502" s="28"/>
      <c r="G502" s="28"/>
    </row>
    <row r="503" spans="3:7">
      <c r="C503" s="28"/>
      <c r="D503" s="28"/>
      <c r="E503" s="28"/>
      <c r="F503" s="28"/>
      <c r="G503" s="28"/>
    </row>
    <row r="504" spans="3:7">
      <c r="C504" s="28"/>
      <c r="D504" s="28"/>
      <c r="E504" s="28"/>
      <c r="F504" s="28"/>
      <c r="G504" s="28"/>
    </row>
    <row r="505" spans="3:7">
      <c r="C505" s="28"/>
      <c r="D505" s="28"/>
      <c r="E505" s="28"/>
      <c r="F505" s="28"/>
      <c r="G505" s="28"/>
    </row>
    <row r="506" spans="3:7">
      <c r="C506" s="28"/>
      <c r="D506" s="28"/>
      <c r="E506" s="28"/>
      <c r="F506" s="28"/>
      <c r="G506" s="28"/>
    </row>
    <row r="507" spans="3:7">
      <c r="C507" s="28"/>
      <c r="D507" s="28"/>
      <c r="E507" s="28"/>
      <c r="F507" s="28"/>
      <c r="G507" s="28"/>
    </row>
    <row r="508" spans="3:7">
      <c r="C508" s="28"/>
      <c r="D508" s="28"/>
      <c r="E508" s="28"/>
      <c r="F508" s="28"/>
      <c r="G508" s="28"/>
    </row>
    <row r="509" spans="3:7">
      <c r="C509" s="28"/>
      <c r="D509" s="28"/>
      <c r="E509" s="28"/>
      <c r="F509" s="28"/>
      <c r="G509" s="28"/>
    </row>
    <row r="510" spans="3:7">
      <c r="C510" s="28"/>
      <c r="D510" s="28"/>
      <c r="E510" s="28"/>
      <c r="F510" s="28"/>
      <c r="G510" s="28"/>
    </row>
    <row r="511" spans="3:7">
      <c r="C511" s="28"/>
      <c r="D511" s="28"/>
      <c r="E511" s="28"/>
      <c r="F511" s="28"/>
      <c r="G511" s="28"/>
    </row>
    <row r="512" spans="3:7">
      <c r="C512" s="28"/>
      <c r="D512" s="28"/>
      <c r="E512" s="28"/>
      <c r="F512" s="28"/>
      <c r="G512" s="28"/>
    </row>
    <row r="513" spans="3:7">
      <c r="C513" s="28"/>
      <c r="D513" s="28"/>
      <c r="E513" s="28"/>
      <c r="F513" s="28"/>
      <c r="G513" s="28"/>
    </row>
    <row r="514" spans="3:7">
      <c r="C514" s="28"/>
      <c r="D514" s="28"/>
      <c r="E514" s="28"/>
      <c r="F514" s="28"/>
      <c r="G514" s="28"/>
    </row>
    <row r="515" spans="3:7">
      <c r="C515" s="28"/>
      <c r="D515" s="28"/>
      <c r="E515" s="28"/>
      <c r="F515" s="28"/>
      <c r="G515" s="28"/>
    </row>
    <row r="516" spans="3:7">
      <c r="C516" s="28"/>
      <c r="D516" s="28"/>
      <c r="E516" s="28"/>
      <c r="F516" s="28"/>
      <c r="G516" s="28"/>
    </row>
    <row r="517" spans="3:7">
      <c r="C517" s="28"/>
      <c r="D517" s="28"/>
      <c r="E517" s="28"/>
      <c r="F517" s="28"/>
      <c r="G517" s="28"/>
    </row>
    <row r="518" spans="3:7">
      <c r="C518" s="28"/>
      <c r="D518" s="28"/>
      <c r="E518" s="28"/>
      <c r="F518" s="28"/>
      <c r="G518" s="28"/>
    </row>
    <row r="519" spans="3:7">
      <c r="C519" s="28"/>
      <c r="D519" s="28"/>
      <c r="E519" s="28"/>
      <c r="F519" s="28"/>
      <c r="G519" s="28"/>
    </row>
    <row r="520" spans="3:7">
      <c r="C520" s="28"/>
      <c r="D520" s="28"/>
      <c r="E520" s="28"/>
      <c r="F520" s="28"/>
      <c r="G520" s="28"/>
    </row>
    <row r="521" spans="3:7">
      <c r="C521" s="28"/>
      <c r="D521" s="28"/>
      <c r="E521" s="28"/>
      <c r="F521" s="28"/>
      <c r="G521" s="28"/>
    </row>
    <row r="522" spans="3:7">
      <c r="C522" s="28"/>
      <c r="D522" s="28"/>
      <c r="E522" s="28"/>
      <c r="F522" s="28"/>
      <c r="G522" s="28"/>
    </row>
    <row r="523" spans="3:7">
      <c r="C523" s="28"/>
      <c r="D523" s="28"/>
      <c r="E523" s="28"/>
      <c r="F523" s="28"/>
      <c r="G523" s="28"/>
    </row>
    <row r="524" spans="3:7">
      <c r="C524" s="28"/>
      <c r="D524" s="28"/>
      <c r="E524" s="28"/>
      <c r="F524" s="28"/>
      <c r="G524" s="28"/>
    </row>
    <row r="525" spans="3:7">
      <c r="C525" s="28"/>
      <c r="D525" s="28"/>
      <c r="E525" s="28"/>
      <c r="F525" s="28"/>
      <c r="G525" s="28"/>
    </row>
    <row r="526" spans="3:7">
      <c r="C526" s="28"/>
      <c r="D526" s="28"/>
      <c r="E526" s="28"/>
      <c r="F526" s="28"/>
      <c r="G526" s="28"/>
    </row>
    <row r="527" spans="3:7">
      <c r="C527" s="28"/>
      <c r="D527" s="28"/>
      <c r="E527" s="28"/>
      <c r="F527" s="28"/>
      <c r="G527" s="28"/>
    </row>
    <row r="528" spans="3:7">
      <c r="C528" s="28"/>
      <c r="D528" s="28"/>
      <c r="E528" s="28"/>
      <c r="F528" s="28"/>
      <c r="G528" s="28"/>
    </row>
    <row r="529" spans="3:7">
      <c r="C529" s="28"/>
      <c r="D529" s="28"/>
      <c r="E529" s="28"/>
      <c r="F529" s="28"/>
      <c r="G529" s="28"/>
    </row>
    <row r="530" spans="3:7">
      <c r="C530" s="28"/>
      <c r="D530" s="28"/>
      <c r="E530" s="28"/>
      <c r="F530" s="28"/>
      <c r="G530" s="28"/>
    </row>
    <row r="531" spans="3:7">
      <c r="C531" s="28"/>
      <c r="D531" s="28"/>
      <c r="E531" s="28"/>
      <c r="F531" s="28"/>
      <c r="G531" s="28"/>
    </row>
    <row r="532" spans="3:7">
      <c r="C532" s="28"/>
      <c r="D532" s="28"/>
      <c r="E532" s="28"/>
      <c r="F532" s="28"/>
      <c r="G532" s="28"/>
    </row>
    <row r="533" spans="3:7">
      <c r="C533" s="28"/>
      <c r="D533" s="28"/>
      <c r="E533" s="28"/>
      <c r="F533" s="28"/>
      <c r="G533" s="28"/>
    </row>
    <row r="534" spans="3:7">
      <c r="C534" s="28"/>
      <c r="D534" s="28"/>
      <c r="E534" s="28"/>
      <c r="F534" s="28"/>
      <c r="G534" s="28"/>
    </row>
    <row r="535" spans="3:7">
      <c r="C535" s="28"/>
      <c r="D535" s="28"/>
      <c r="E535" s="28"/>
      <c r="F535" s="28"/>
      <c r="G535" s="28"/>
    </row>
    <row r="536" spans="3:7">
      <c r="C536" s="28"/>
      <c r="D536" s="28"/>
      <c r="E536" s="28"/>
      <c r="F536" s="28"/>
      <c r="G536" s="28"/>
    </row>
    <row r="537" spans="3:7">
      <c r="C537" s="28"/>
      <c r="D537" s="28"/>
      <c r="E537" s="28"/>
      <c r="F537" s="28"/>
      <c r="G537" s="28"/>
    </row>
    <row r="538" spans="3:7">
      <c r="C538" s="28"/>
      <c r="D538" s="28"/>
      <c r="E538" s="28"/>
      <c r="F538" s="28"/>
      <c r="G538" s="28"/>
    </row>
    <row r="539" spans="3:7">
      <c r="C539" s="28"/>
      <c r="D539" s="28"/>
      <c r="E539" s="28"/>
      <c r="F539" s="28"/>
      <c r="G539" s="28"/>
    </row>
    <row r="540" spans="3:7">
      <c r="C540" s="28"/>
      <c r="D540" s="28"/>
      <c r="E540" s="28"/>
      <c r="F540" s="28"/>
      <c r="G540" s="28"/>
    </row>
    <row r="541" spans="3:7">
      <c r="C541" s="28"/>
      <c r="D541" s="28"/>
      <c r="E541" s="28"/>
      <c r="F541" s="28"/>
      <c r="G541" s="28"/>
    </row>
    <row r="542" spans="3:7">
      <c r="C542" s="28"/>
      <c r="D542" s="28"/>
      <c r="E542" s="28"/>
      <c r="F542" s="28"/>
      <c r="G542" s="28"/>
    </row>
    <row r="543" spans="3:7">
      <c r="C543" s="28"/>
      <c r="D543" s="28"/>
      <c r="E543" s="28"/>
      <c r="F543" s="28"/>
      <c r="G543" s="28"/>
    </row>
    <row r="544" spans="3:7">
      <c r="C544" s="28"/>
      <c r="D544" s="28"/>
      <c r="E544" s="28"/>
      <c r="F544" s="28"/>
      <c r="G544" s="28"/>
    </row>
    <row r="545" spans="3:7">
      <c r="C545" s="28"/>
      <c r="D545" s="28"/>
      <c r="E545" s="28"/>
      <c r="F545" s="28"/>
      <c r="G545" s="28"/>
    </row>
    <row r="546" spans="3:7">
      <c r="C546" s="28"/>
      <c r="D546" s="28"/>
      <c r="E546" s="28"/>
      <c r="F546" s="28"/>
      <c r="G546" s="28"/>
    </row>
    <row r="547" spans="3:7">
      <c r="C547" s="28"/>
      <c r="D547" s="28"/>
      <c r="E547" s="28"/>
      <c r="F547" s="28"/>
      <c r="G547" s="28"/>
    </row>
    <row r="548" spans="3:7">
      <c r="C548" s="28"/>
      <c r="D548" s="28"/>
      <c r="E548" s="28"/>
      <c r="F548" s="28"/>
      <c r="G548" s="28"/>
    </row>
    <row r="549" spans="3:7">
      <c r="C549" s="28"/>
      <c r="D549" s="28"/>
      <c r="E549" s="28"/>
      <c r="F549" s="28"/>
      <c r="G549" s="28"/>
    </row>
    <row r="550" spans="3:7">
      <c r="C550" s="28"/>
      <c r="D550" s="28"/>
      <c r="E550" s="28"/>
      <c r="F550" s="28"/>
      <c r="G550" s="28"/>
    </row>
    <row r="551" spans="3:7">
      <c r="C551" s="28"/>
      <c r="D551" s="28"/>
      <c r="E551" s="28"/>
      <c r="F551" s="28"/>
      <c r="G551" s="28"/>
    </row>
    <row r="552" spans="3:7">
      <c r="C552" s="28"/>
      <c r="D552" s="28"/>
      <c r="E552" s="28"/>
      <c r="F552" s="28"/>
      <c r="G552" s="28"/>
    </row>
    <row r="553" spans="3:7">
      <c r="C553" s="28"/>
      <c r="D553" s="28"/>
      <c r="E553" s="28"/>
      <c r="F553" s="28"/>
      <c r="G553" s="28"/>
    </row>
    <row r="554" spans="3:7">
      <c r="C554" s="28"/>
      <c r="D554" s="28"/>
      <c r="E554" s="28"/>
      <c r="F554" s="28"/>
      <c r="G554" s="28"/>
    </row>
    <row r="555" spans="3:7">
      <c r="C555" s="28"/>
      <c r="D555" s="28"/>
      <c r="E555" s="28"/>
      <c r="F555" s="28"/>
      <c r="G555" s="28"/>
    </row>
    <row r="556" spans="3:7">
      <c r="C556" s="28"/>
      <c r="D556" s="28"/>
      <c r="E556" s="28"/>
      <c r="F556" s="28"/>
      <c r="G556" s="28"/>
    </row>
    <row r="557" spans="3:7">
      <c r="C557" s="28"/>
      <c r="D557" s="28"/>
      <c r="E557" s="28"/>
      <c r="F557" s="28"/>
      <c r="G557" s="28"/>
    </row>
    <row r="558" spans="3:7">
      <c r="C558" s="28"/>
      <c r="D558" s="28"/>
      <c r="E558" s="28"/>
      <c r="F558" s="28"/>
      <c r="G558" s="28"/>
    </row>
    <row r="559" spans="3:7">
      <c r="C559" s="28"/>
      <c r="D559" s="28"/>
      <c r="E559" s="28"/>
      <c r="F559" s="28"/>
      <c r="G559" s="28"/>
    </row>
    <row r="560" spans="3:7">
      <c r="C560" s="28"/>
      <c r="D560" s="28"/>
      <c r="E560" s="28"/>
      <c r="F560" s="28"/>
      <c r="G560" s="28"/>
    </row>
    <row r="561" spans="3:7">
      <c r="C561" s="28"/>
      <c r="D561" s="28"/>
      <c r="E561" s="28"/>
      <c r="F561" s="28"/>
      <c r="G561" s="28"/>
    </row>
    <row r="562" spans="3:7">
      <c r="C562" s="28"/>
      <c r="D562" s="28"/>
      <c r="E562" s="28"/>
      <c r="F562" s="28"/>
      <c r="G562" s="28"/>
    </row>
    <row r="563" spans="3:7">
      <c r="C563" s="28"/>
      <c r="D563" s="28"/>
      <c r="E563" s="28"/>
      <c r="F563" s="28"/>
      <c r="G563" s="28"/>
    </row>
    <row r="564" spans="3:7">
      <c r="C564" s="28"/>
      <c r="D564" s="28"/>
      <c r="E564" s="28"/>
      <c r="F564" s="28"/>
      <c r="G564" s="28"/>
    </row>
    <row r="565" spans="3:7">
      <c r="C565" s="28"/>
      <c r="D565" s="28"/>
      <c r="E565" s="28"/>
      <c r="F565" s="28"/>
      <c r="G565" s="28"/>
    </row>
    <row r="566" spans="3:7">
      <c r="C566" s="28"/>
      <c r="D566" s="28"/>
      <c r="E566" s="28"/>
      <c r="F566" s="28"/>
      <c r="G566" s="28"/>
    </row>
    <row r="567" spans="3:7">
      <c r="C567" s="28"/>
      <c r="D567" s="28"/>
      <c r="E567" s="28"/>
      <c r="F567" s="28"/>
      <c r="G567" s="28"/>
    </row>
    <row r="568" spans="3:7">
      <c r="C568" s="28"/>
      <c r="D568" s="28"/>
      <c r="E568" s="28"/>
      <c r="F568" s="28"/>
      <c r="G568" s="28"/>
    </row>
    <row r="569" spans="3:7">
      <c r="C569" s="28"/>
      <c r="D569" s="28"/>
      <c r="E569" s="28"/>
      <c r="F569" s="28"/>
      <c r="G569" s="28"/>
    </row>
    <row r="570" spans="3:7">
      <c r="C570" s="28"/>
      <c r="D570" s="28"/>
      <c r="E570" s="28"/>
      <c r="F570" s="28"/>
      <c r="G570" s="28"/>
    </row>
    <row r="571" spans="3:7">
      <c r="C571" s="28"/>
      <c r="D571" s="28"/>
      <c r="E571" s="28"/>
      <c r="F571" s="28"/>
      <c r="G571" s="28"/>
    </row>
    <row r="572" spans="3:7">
      <c r="C572" s="28"/>
      <c r="D572" s="28"/>
      <c r="E572" s="28"/>
      <c r="F572" s="28"/>
      <c r="G572" s="28"/>
    </row>
    <row r="573" spans="3:7">
      <c r="C573" s="28"/>
      <c r="D573" s="28"/>
      <c r="E573" s="28"/>
      <c r="F573" s="28"/>
      <c r="G573" s="28"/>
    </row>
    <row r="574" spans="3:7">
      <c r="C574" s="28"/>
      <c r="D574" s="28"/>
      <c r="E574" s="28"/>
      <c r="F574" s="28"/>
      <c r="G574" s="28"/>
    </row>
    <row r="575" spans="3:7">
      <c r="C575" s="28"/>
      <c r="D575" s="28"/>
      <c r="E575" s="28"/>
      <c r="F575" s="28"/>
      <c r="G575" s="28"/>
    </row>
    <row r="576" spans="3:7">
      <c r="C576" s="28"/>
      <c r="D576" s="28"/>
      <c r="E576" s="28"/>
      <c r="F576" s="28"/>
      <c r="G576" s="28"/>
    </row>
    <row r="577" spans="3:7">
      <c r="C577" s="28"/>
      <c r="D577" s="28"/>
      <c r="E577" s="28"/>
      <c r="F577" s="28"/>
      <c r="G577" s="28"/>
    </row>
    <row r="578" spans="3:7">
      <c r="C578" s="28"/>
      <c r="D578" s="28"/>
      <c r="E578" s="28"/>
      <c r="F578" s="28"/>
      <c r="G578" s="28"/>
    </row>
    <row r="579" spans="3:7">
      <c r="C579" s="28"/>
      <c r="D579" s="28"/>
      <c r="E579" s="28"/>
      <c r="F579" s="28"/>
      <c r="G579" s="28"/>
    </row>
    <row r="580" spans="3:7">
      <c r="C580" s="28"/>
      <c r="D580" s="28"/>
      <c r="E580" s="28"/>
      <c r="F580" s="28"/>
      <c r="G580" s="28"/>
    </row>
    <row r="581" spans="3:7">
      <c r="C581" s="28"/>
      <c r="D581" s="28"/>
      <c r="E581" s="28"/>
      <c r="F581" s="28"/>
      <c r="G581" s="28"/>
    </row>
    <row r="582" spans="3:7">
      <c r="C582" s="28"/>
      <c r="D582" s="28"/>
      <c r="E582" s="28"/>
      <c r="F582" s="28"/>
      <c r="G582" s="28"/>
    </row>
    <row r="583" spans="3:7">
      <c r="C583" s="28"/>
      <c r="D583" s="28"/>
      <c r="E583" s="28"/>
      <c r="F583" s="28"/>
      <c r="G583" s="28"/>
    </row>
    <row r="584" spans="3:7">
      <c r="C584" s="28"/>
      <c r="D584" s="28"/>
      <c r="E584" s="28"/>
      <c r="F584" s="28"/>
      <c r="G584" s="28"/>
    </row>
    <row r="585" spans="3:7">
      <c r="C585" s="28"/>
      <c r="D585" s="28"/>
      <c r="E585" s="28"/>
      <c r="F585" s="28"/>
      <c r="G585" s="28"/>
    </row>
    <row r="586" spans="3:7">
      <c r="C586" s="28"/>
      <c r="D586" s="28"/>
      <c r="E586" s="28"/>
      <c r="F586" s="28"/>
      <c r="G586" s="28"/>
    </row>
    <row r="587" spans="3:7">
      <c r="C587" s="28"/>
      <c r="D587" s="28"/>
      <c r="E587" s="28"/>
      <c r="F587" s="28"/>
      <c r="G587" s="28"/>
    </row>
    <row r="588" spans="3:7">
      <c r="C588" s="28"/>
      <c r="D588" s="28"/>
      <c r="E588" s="28"/>
      <c r="F588" s="28"/>
      <c r="G588" s="28"/>
    </row>
    <row r="589" spans="3:7">
      <c r="C589" s="28"/>
      <c r="D589" s="28"/>
      <c r="E589" s="28"/>
      <c r="F589" s="28"/>
      <c r="G589" s="28"/>
    </row>
    <row r="590" spans="3:7">
      <c r="C590" s="28"/>
      <c r="D590" s="28"/>
      <c r="E590" s="28"/>
      <c r="F590" s="28"/>
      <c r="G590" s="28"/>
    </row>
    <row r="591" spans="3:7">
      <c r="C591" s="28"/>
      <c r="D591" s="28"/>
      <c r="E591" s="28"/>
      <c r="F591" s="28"/>
      <c r="G591" s="28"/>
    </row>
    <row r="592" spans="3:7">
      <c r="C592" s="28"/>
      <c r="D592" s="28"/>
      <c r="E592" s="28"/>
      <c r="F592" s="28"/>
      <c r="G592" s="28"/>
    </row>
    <row r="593" spans="3:7">
      <c r="C593" s="28"/>
      <c r="D593" s="28"/>
      <c r="E593" s="28"/>
      <c r="F593" s="28"/>
      <c r="G593" s="28"/>
    </row>
    <row r="594" spans="3:7">
      <c r="C594" s="28"/>
      <c r="D594" s="28"/>
      <c r="E594" s="28"/>
      <c r="F594" s="28"/>
      <c r="G594" s="28"/>
    </row>
    <row r="595" spans="3:7">
      <c r="C595" s="28"/>
      <c r="D595" s="28"/>
      <c r="E595" s="28"/>
      <c r="F595" s="28"/>
      <c r="G595" s="28"/>
    </row>
    <row r="596" spans="3:7">
      <c r="C596" s="28"/>
      <c r="D596" s="28"/>
      <c r="E596" s="28"/>
      <c r="F596" s="28"/>
      <c r="G596" s="28"/>
    </row>
    <row r="597" spans="3:7">
      <c r="C597" s="28"/>
      <c r="D597" s="28"/>
      <c r="E597" s="28"/>
      <c r="F597" s="28"/>
      <c r="G597" s="28"/>
    </row>
    <row r="598" spans="3:7">
      <c r="C598" s="28"/>
      <c r="D598" s="28"/>
      <c r="E598" s="28"/>
      <c r="F598" s="28"/>
      <c r="G598" s="28"/>
    </row>
    <row r="599" spans="3:7">
      <c r="C599" s="28"/>
      <c r="D599" s="28"/>
      <c r="E599" s="28"/>
      <c r="F599" s="28"/>
      <c r="G599" s="28"/>
    </row>
    <row r="600" spans="3:7">
      <c r="C600" s="28"/>
      <c r="D600" s="28"/>
      <c r="E600" s="28"/>
      <c r="F600" s="28"/>
      <c r="G600" s="28"/>
    </row>
    <row r="601" spans="3:7">
      <c r="C601" s="28"/>
      <c r="D601" s="28"/>
      <c r="E601" s="28"/>
      <c r="F601" s="28"/>
      <c r="G601" s="28"/>
    </row>
    <row r="602" spans="3:7">
      <c r="C602" s="28"/>
      <c r="D602" s="28"/>
      <c r="E602" s="28"/>
      <c r="F602" s="28"/>
      <c r="G602" s="28"/>
    </row>
    <row r="603" spans="3:7">
      <c r="C603" s="28"/>
      <c r="D603" s="28"/>
      <c r="E603" s="28"/>
      <c r="F603" s="28"/>
      <c r="G603" s="28"/>
    </row>
    <row r="604" spans="3:7">
      <c r="C604" s="28"/>
      <c r="D604" s="28"/>
      <c r="E604" s="28"/>
      <c r="F604" s="28"/>
      <c r="G604" s="28"/>
    </row>
    <row r="605" spans="3:7">
      <c r="C605" s="28"/>
      <c r="D605" s="28"/>
      <c r="E605" s="28"/>
      <c r="F605" s="28"/>
      <c r="G605" s="28"/>
    </row>
    <row r="606" spans="3:7">
      <c r="C606" s="28"/>
      <c r="D606" s="28"/>
      <c r="E606" s="28"/>
      <c r="F606" s="28"/>
      <c r="G606" s="28"/>
    </row>
    <row r="607" spans="3:7">
      <c r="C607" s="28"/>
      <c r="D607" s="28"/>
      <c r="E607" s="28"/>
      <c r="F607" s="28"/>
      <c r="G607" s="28"/>
    </row>
    <row r="608" spans="3:7">
      <c r="C608" s="28"/>
      <c r="D608" s="28"/>
      <c r="E608" s="28"/>
      <c r="F608" s="28"/>
      <c r="G608" s="28"/>
    </row>
    <row r="609" spans="3:7">
      <c r="C609" s="28"/>
      <c r="D609" s="28"/>
      <c r="E609" s="28"/>
      <c r="F609" s="28"/>
      <c r="G609" s="28"/>
    </row>
    <row r="610" spans="3:7">
      <c r="C610" s="28"/>
      <c r="D610" s="28"/>
      <c r="E610" s="28"/>
      <c r="F610" s="28"/>
      <c r="G610" s="28"/>
    </row>
    <row r="611" spans="3:7">
      <c r="C611" s="28"/>
      <c r="D611" s="28"/>
      <c r="E611" s="28"/>
      <c r="F611" s="28"/>
      <c r="G611" s="28"/>
    </row>
    <row r="612" spans="3:7">
      <c r="C612" s="28"/>
      <c r="D612" s="28"/>
      <c r="E612" s="28"/>
      <c r="F612" s="28"/>
      <c r="G612" s="28"/>
    </row>
    <row r="613" spans="3:7">
      <c r="C613" s="28"/>
      <c r="D613" s="28"/>
      <c r="E613" s="28"/>
      <c r="F613" s="28"/>
      <c r="G613" s="28"/>
    </row>
    <row r="614" spans="3:7">
      <c r="C614" s="28"/>
      <c r="D614" s="28"/>
      <c r="E614" s="28"/>
      <c r="F614" s="28"/>
      <c r="G614" s="28"/>
    </row>
    <row r="615" spans="3:7">
      <c r="C615" s="28"/>
      <c r="D615" s="28"/>
      <c r="E615" s="28"/>
      <c r="F615" s="28"/>
      <c r="G615" s="28"/>
    </row>
    <row r="616" spans="3:7">
      <c r="C616" s="28"/>
      <c r="D616" s="28"/>
      <c r="E616" s="28"/>
      <c r="F616" s="28"/>
      <c r="G616" s="28"/>
    </row>
    <row r="617" spans="3:7">
      <c r="C617" s="28"/>
      <c r="D617" s="28"/>
      <c r="E617" s="28"/>
      <c r="F617" s="28"/>
      <c r="G617" s="28"/>
    </row>
    <row r="618" spans="3:7">
      <c r="C618" s="28"/>
      <c r="D618" s="28"/>
      <c r="E618" s="28"/>
      <c r="F618" s="28"/>
      <c r="G618" s="28"/>
    </row>
    <row r="619" spans="3:7">
      <c r="C619" s="28"/>
      <c r="D619" s="28"/>
      <c r="E619" s="28"/>
      <c r="F619" s="28"/>
      <c r="G619" s="28"/>
    </row>
    <row r="620" spans="3:7">
      <c r="C620" s="28"/>
      <c r="D620" s="28"/>
      <c r="E620" s="28"/>
      <c r="F620" s="28"/>
      <c r="G620" s="28"/>
    </row>
    <row r="621" spans="3:7">
      <c r="C621" s="28"/>
      <c r="D621" s="28"/>
      <c r="E621" s="28"/>
      <c r="F621" s="28"/>
      <c r="G621" s="28"/>
    </row>
    <row r="622" spans="3:7">
      <c r="C622" s="28"/>
      <c r="D622" s="28"/>
      <c r="E622" s="28"/>
      <c r="F622" s="28"/>
      <c r="G622" s="28"/>
    </row>
    <row r="623" spans="3:7">
      <c r="C623" s="28"/>
      <c r="D623" s="28"/>
      <c r="E623" s="28"/>
      <c r="F623" s="28"/>
      <c r="G623" s="28"/>
    </row>
    <row r="624" spans="3:7">
      <c r="C624" s="28"/>
      <c r="D624" s="28"/>
      <c r="E624" s="28"/>
      <c r="F624" s="28"/>
      <c r="G624" s="28"/>
    </row>
    <row r="625" spans="3:7">
      <c r="C625" s="28"/>
      <c r="D625" s="28"/>
      <c r="E625" s="28"/>
      <c r="F625" s="28"/>
      <c r="G625" s="28"/>
    </row>
    <row r="626" spans="3:7">
      <c r="C626" s="28"/>
      <c r="D626" s="28"/>
      <c r="E626" s="28"/>
      <c r="F626" s="28"/>
      <c r="G626" s="28"/>
    </row>
    <row r="627" spans="3:7">
      <c r="C627" s="28"/>
      <c r="D627" s="28"/>
      <c r="E627" s="28"/>
      <c r="F627" s="28"/>
      <c r="G627" s="28"/>
    </row>
    <row r="628" spans="3:7">
      <c r="C628" s="28"/>
      <c r="D628" s="28"/>
      <c r="E628" s="28"/>
      <c r="F628" s="28"/>
      <c r="G628" s="28"/>
    </row>
    <row r="629" spans="3:7">
      <c r="C629" s="28"/>
      <c r="D629" s="28"/>
      <c r="E629" s="28"/>
      <c r="F629" s="28"/>
      <c r="G629" s="28"/>
    </row>
    <row r="630" spans="3:7">
      <c r="C630" s="28"/>
      <c r="D630" s="28"/>
      <c r="E630" s="28"/>
      <c r="F630" s="28"/>
      <c r="G630" s="28"/>
    </row>
    <row r="631" spans="3:7">
      <c r="C631" s="28"/>
      <c r="D631" s="28"/>
      <c r="E631" s="28"/>
      <c r="F631" s="28"/>
      <c r="G631" s="28"/>
    </row>
    <row r="632" spans="3:7">
      <c r="C632" s="28"/>
      <c r="D632" s="28"/>
      <c r="E632" s="28"/>
      <c r="F632" s="28"/>
      <c r="G632" s="28"/>
    </row>
    <row r="633" spans="3:7">
      <c r="C633" s="28"/>
      <c r="D633" s="28"/>
      <c r="E633" s="28"/>
      <c r="F633" s="28"/>
      <c r="G633" s="28"/>
    </row>
    <row r="634" spans="3:7">
      <c r="C634" s="28"/>
      <c r="D634" s="28"/>
      <c r="E634" s="28"/>
      <c r="F634" s="28"/>
      <c r="G634" s="28"/>
    </row>
    <row r="635" spans="3:7">
      <c r="C635" s="28"/>
      <c r="D635" s="28"/>
      <c r="E635" s="28"/>
      <c r="F635" s="28"/>
      <c r="G635" s="28"/>
    </row>
    <row r="636" spans="3:7">
      <c r="C636" s="28"/>
      <c r="D636" s="28"/>
      <c r="E636" s="28"/>
      <c r="F636" s="28"/>
      <c r="G636" s="28"/>
    </row>
    <row r="637" spans="3:7">
      <c r="C637" s="28"/>
      <c r="D637" s="28"/>
      <c r="E637" s="28"/>
      <c r="F637" s="28"/>
      <c r="G637" s="28"/>
    </row>
    <row r="638" spans="3:7">
      <c r="C638" s="28"/>
      <c r="D638" s="28"/>
      <c r="E638" s="28"/>
      <c r="F638" s="28"/>
      <c r="G638" s="28"/>
    </row>
    <row r="639" spans="3:7">
      <c r="C639" s="28"/>
      <c r="D639" s="28"/>
      <c r="E639" s="28"/>
      <c r="F639" s="28"/>
      <c r="G639" s="28"/>
    </row>
    <row r="640" spans="3:7">
      <c r="C640" s="28"/>
      <c r="D640" s="28"/>
      <c r="E640" s="28"/>
      <c r="F640" s="28"/>
      <c r="G640" s="28"/>
    </row>
    <row r="641" spans="3:7">
      <c r="C641" s="28"/>
      <c r="D641" s="28"/>
      <c r="E641" s="28"/>
      <c r="F641" s="28"/>
      <c r="G641" s="28"/>
    </row>
    <row r="642" spans="3:7">
      <c r="C642" s="28"/>
      <c r="D642" s="28"/>
      <c r="E642" s="28"/>
      <c r="F642" s="28"/>
      <c r="G642" s="28"/>
    </row>
    <row r="643" spans="3:7">
      <c r="C643" s="28"/>
      <c r="D643" s="28"/>
      <c r="E643" s="28"/>
      <c r="F643" s="28"/>
      <c r="G643" s="28"/>
    </row>
    <row r="644" spans="3:7">
      <c r="C644" s="28"/>
      <c r="D644" s="28"/>
      <c r="E644" s="28"/>
      <c r="F644" s="28"/>
      <c r="G644" s="28"/>
    </row>
    <row r="645" spans="3:7">
      <c r="C645" s="28"/>
      <c r="D645" s="28"/>
      <c r="E645" s="28"/>
      <c r="F645" s="28"/>
      <c r="G645" s="28"/>
    </row>
    <row r="646" spans="3:7">
      <c r="C646" s="28"/>
      <c r="D646" s="28"/>
      <c r="E646" s="28"/>
      <c r="F646" s="28"/>
      <c r="G646" s="28"/>
    </row>
    <row r="647" spans="3:7">
      <c r="C647" s="28"/>
      <c r="D647" s="28"/>
      <c r="E647" s="28"/>
      <c r="F647" s="28"/>
      <c r="G647" s="28"/>
    </row>
    <row r="648" spans="3:7">
      <c r="C648" s="28"/>
      <c r="D648" s="28"/>
      <c r="E648" s="28"/>
      <c r="F648" s="28"/>
      <c r="G648" s="28"/>
    </row>
    <row r="649" spans="3:7">
      <c r="C649" s="28"/>
      <c r="D649" s="28"/>
      <c r="E649" s="28"/>
      <c r="F649" s="28"/>
      <c r="G649" s="28"/>
    </row>
    <row r="650" spans="3:7">
      <c r="C650" s="28"/>
      <c r="D650" s="28"/>
      <c r="E650" s="28"/>
      <c r="F650" s="28"/>
      <c r="G650" s="28"/>
    </row>
    <row r="651" spans="3:7">
      <c r="C651" s="28"/>
      <c r="D651" s="28"/>
      <c r="E651" s="28"/>
      <c r="F651" s="28"/>
      <c r="G651" s="28"/>
    </row>
    <row r="652" spans="3:7">
      <c r="C652" s="28"/>
      <c r="D652" s="28"/>
      <c r="E652" s="28"/>
      <c r="F652" s="28"/>
      <c r="G652" s="28"/>
    </row>
    <row r="653" spans="3:7">
      <c r="C653" s="28"/>
      <c r="D653" s="28"/>
      <c r="E653" s="28"/>
      <c r="F653" s="28"/>
      <c r="G653" s="28"/>
    </row>
    <row r="654" spans="3:7">
      <c r="C654" s="28"/>
      <c r="D654" s="28"/>
      <c r="E654" s="28"/>
      <c r="F654" s="28"/>
      <c r="G654" s="28"/>
    </row>
    <row r="655" spans="3:7">
      <c r="C655" s="28"/>
      <c r="D655" s="28"/>
      <c r="E655" s="28"/>
      <c r="F655" s="28"/>
      <c r="G655" s="28"/>
    </row>
    <row r="656" spans="3:7">
      <c r="C656" s="28"/>
      <c r="D656" s="28"/>
      <c r="E656" s="28"/>
      <c r="F656" s="28"/>
      <c r="G656" s="28"/>
    </row>
    <row r="657" spans="3:7">
      <c r="C657" s="28"/>
      <c r="D657" s="28"/>
      <c r="E657" s="28"/>
      <c r="F657" s="28"/>
      <c r="G657" s="28"/>
    </row>
    <row r="658" spans="3:7">
      <c r="C658" s="28"/>
      <c r="D658" s="28"/>
      <c r="E658" s="28"/>
      <c r="F658" s="28"/>
      <c r="G658" s="28"/>
    </row>
    <row r="659" spans="3:7">
      <c r="C659" s="28"/>
      <c r="D659" s="28"/>
      <c r="E659" s="28"/>
      <c r="F659" s="28"/>
      <c r="G659" s="28"/>
    </row>
    <row r="660" spans="3:7">
      <c r="C660" s="28"/>
      <c r="D660" s="28"/>
      <c r="E660" s="28"/>
      <c r="F660" s="28"/>
      <c r="G660" s="28"/>
    </row>
    <row r="661" spans="3:7">
      <c r="C661" s="28"/>
      <c r="D661" s="28"/>
      <c r="E661" s="28"/>
      <c r="F661" s="28"/>
      <c r="G661" s="28"/>
    </row>
    <row r="662" spans="3:7">
      <c r="C662" s="28"/>
      <c r="D662" s="28"/>
      <c r="E662" s="28"/>
      <c r="F662" s="28"/>
      <c r="G662" s="28"/>
    </row>
    <row r="663" spans="3:7">
      <c r="C663" s="28"/>
      <c r="D663" s="28"/>
      <c r="E663" s="28"/>
      <c r="F663" s="28"/>
      <c r="G663" s="28"/>
    </row>
    <row r="664" spans="3:7">
      <c r="C664" s="28"/>
      <c r="D664" s="28"/>
      <c r="E664" s="28"/>
      <c r="F664" s="28"/>
      <c r="G664" s="28"/>
    </row>
    <row r="665" spans="3:7">
      <c r="C665" s="28"/>
      <c r="D665" s="28"/>
      <c r="E665" s="28"/>
      <c r="F665" s="28"/>
      <c r="G665" s="28"/>
    </row>
    <row r="666" spans="3:7">
      <c r="C666" s="28"/>
      <c r="D666" s="28"/>
      <c r="E666" s="28"/>
      <c r="F666" s="28"/>
      <c r="G666" s="28"/>
    </row>
    <row r="667" spans="3:7">
      <c r="C667" s="28"/>
      <c r="D667" s="28"/>
      <c r="E667" s="28"/>
      <c r="F667" s="28"/>
      <c r="G667" s="28"/>
    </row>
    <row r="668" spans="3:7">
      <c r="C668" s="28"/>
      <c r="D668" s="28"/>
      <c r="E668" s="28"/>
      <c r="F668" s="28"/>
      <c r="G668" s="28"/>
    </row>
    <row r="669" spans="3:7">
      <c r="C669" s="28"/>
      <c r="D669" s="28"/>
      <c r="E669" s="28"/>
      <c r="F669" s="28"/>
      <c r="G669" s="28"/>
    </row>
    <row r="670" spans="3:7">
      <c r="C670" s="28"/>
      <c r="D670" s="28"/>
      <c r="E670" s="28"/>
      <c r="F670" s="28"/>
      <c r="G670" s="28"/>
    </row>
    <row r="671" spans="3:7">
      <c r="C671" s="28"/>
      <c r="D671" s="28"/>
      <c r="E671" s="28"/>
      <c r="F671" s="28"/>
      <c r="G671" s="28"/>
    </row>
    <row r="672" spans="3:7">
      <c r="C672" s="28"/>
      <c r="D672" s="28"/>
      <c r="E672" s="28"/>
      <c r="F672" s="28"/>
      <c r="G672" s="28"/>
    </row>
    <row r="673" spans="3:7">
      <c r="C673" s="28"/>
      <c r="D673" s="28"/>
      <c r="E673" s="28"/>
      <c r="F673" s="28"/>
      <c r="G673" s="28"/>
    </row>
    <row r="674" spans="3:7">
      <c r="C674" s="28"/>
      <c r="D674" s="28"/>
      <c r="E674" s="28"/>
      <c r="F674" s="28"/>
      <c r="G674" s="28"/>
    </row>
    <row r="675" spans="3:7">
      <c r="C675" s="28"/>
      <c r="D675" s="28"/>
      <c r="E675" s="28"/>
      <c r="F675" s="28"/>
      <c r="G675" s="28"/>
    </row>
    <row r="676" spans="3:7">
      <c r="C676" s="28"/>
      <c r="D676" s="28"/>
      <c r="E676" s="28"/>
      <c r="F676" s="28"/>
      <c r="G676" s="28"/>
    </row>
    <row r="677" spans="3:7">
      <c r="C677" s="28"/>
      <c r="D677" s="28"/>
      <c r="E677" s="28"/>
      <c r="F677" s="28"/>
      <c r="G677" s="28"/>
    </row>
    <row r="678" spans="3:7">
      <c r="C678" s="28"/>
      <c r="D678" s="28"/>
      <c r="E678" s="28"/>
      <c r="F678" s="28"/>
      <c r="G678" s="28"/>
    </row>
    <row r="679" spans="3:7">
      <c r="C679" s="28"/>
      <c r="D679" s="28"/>
      <c r="E679" s="28"/>
      <c r="F679" s="28"/>
      <c r="G679" s="28"/>
    </row>
    <row r="680" spans="3:7">
      <c r="C680" s="28"/>
      <c r="D680" s="28"/>
      <c r="E680" s="28"/>
      <c r="F680" s="28"/>
      <c r="G680" s="28"/>
    </row>
    <row r="681" spans="3:7">
      <c r="C681" s="28"/>
      <c r="D681" s="28"/>
      <c r="E681" s="28"/>
      <c r="F681" s="28"/>
      <c r="G681" s="28"/>
    </row>
    <row r="682" spans="3:7">
      <c r="C682" s="28"/>
      <c r="D682" s="28"/>
      <c r="E682" s="28"/>
      <c r="F682" s="28"/>
      <c r="G682" s="28"/>
    </row>
    <row r="683" spans="3:7">
      <c r="C683" s="28"/>
      <c r="D683" s="28"/>
      <c r="E683" s="28"/>
      <c r="F683" s="28"/>
      <c r="G683" s="28"/>
    </row>
    <row r="684" spans="3:7">
      <c r="C684" s="28"/>
      <c r="D684" s="28"/>
      <c r="E684" s="28"/>
      <c r="F684" s="28"/>
      <c r="G684" s="28"/>
    </row>
    <row r="685" spans="3:7">
      <c r="C685" s="28"/>
      <c r="D685" s="28"/>
      <c r="E685" s="28"/>
      <c r="F685" s="28"/>
      <c r="G685" s="28"/>
    </row>
    <row r="686" spans="3:7">
      <c r="C686" s="28"/>
      <c r="D686" s="28"/>
      <c r="E686" s="28"/>
      <c r="F686" s="28"/>
      <c r="G686" s="28"/>
    </row>
    <row r="687" spans="3:7">
      <c r="C687" s="28"/>
      <c r="D687" s="28"/>
      <c r="E687" s="28"/>
      <c r="F687" s="28"/>
      <c r="G687" s="28"/>
    </row>
    <row r="688" spans="3:7">
      <c r="C688" s="28"/>
      <c r="D688" s="28"/>
      <c r="E688" s="28"/>
      <c r="F688" s="28"/>
      <c r="G688" s="28"/>
    </row>
    <row r="689" spans="3:7">
      <c r="C689" s="28"/>
      <c r="D689" s="28"/>
      <c r="E689" s="28"/>
      <c r="F689" s="28"/>
      <c r="G689" s="28"/>
    </row>
    <row r="690" spans="3:7">
      <c r="C690" s="28"/>
      <c r="D690" s="28"/>
      <c r="E690" s="28"/>
      <c r="F690" s="28"/>
      <c r="G690" s="28"/>
    </row>
    <row r="691" spans="3:7">
      <c r="C691" s="28"/>
      <c r="D691" s="28"/>
      <c r="E691" s="28"/>
      <c r="F691" s="28"/>
      <c r="G691" s="28"/>
    </row>
    <row r="692" spans="3:7">
      <c r="C692" s="28"/>
      <c r="D692" s="28"/>
      <c r="E692" s="28"/>
      <c r="F692" s="28"/>
      <c r="G692" s="28"/>
    </row>
    <row r="693" spans="3:7">
      <c r="C693" s="28"/>
      <c r="D693" s="28"/>
      <c r="E693" s="28"/>
      <c r="F693" s="28"/>
      <c r="G693" s="28"/>
    </row>
    <row r="694" spans="3:7">
      <c r="C694" s="28"/>
      <c r="D694" s="28"/>
      <c r="E694" s="28"/>
      <c r="F694" s="28"/>
      <c r="G694" s="28"/>
    </row>
    <row r="695" spans="3:7">
      <c r="C695" s="28"/>
      <c r="D695" s="28"/>
      <c r="E695" s="28"/>
      <c r="F695" s="28"/>
      <c r="G695" s="28"/>
    </row>
    <row r="696" spans="3:7">
      <c r="C696" s="28"/>
      <c r="D696" s="28"/>
      <c r="E696" s="28"/>
      <c r="F696" s="28"/>
      <c r="G696" s="28"/>
    </row>
    <row r="697" spans="3:7">
      <c r="C697" s="28"/>
      <c r="D697" s="28"/>
      <c r="E697" s="28"/>
      <c r="F697" s="28"/>
      <c r="G697" s="28"/>
    </row>
    <row r="698" spans="3:7">
      <c r="C698" s="28"/>
      <c r="D698" s="28"/>
      <c r="E698" s="28"/>
      <c r="F698" s="28"/>
      <c r="G698" s="28"/>
    </row>
    <row r="699" spans="3:7">
      <c r="C699" s="28"/>
      <c r="D699" s="28"/>
      <c r="E699" s="28"/>
      <c r="F699" s="28"/>
      <c r="G699" s="28"/>
    </row>
    <row r="700" spans="3:7">
      <c r="C700" s="28"/>
      <c r="D700" s="28"/>
      <c r="E700" s="28"/>
      <c r="F700" s="28"/>
      <c r="G700" s="28"/>
    </row>
    <row r="701" spans="3:7">
      <c r="C701" s="28"/>
      <c r="D701" s="28"/>
      <c r="E701" s="28"/>
      <c r="F701" s="28"/>
      <c r="G701" s="28"/>
    </row>
    <row r="702" spans="3:7">
      <c r="C702" s="28"/>
      <c r="D702" s="28"/>
      <c r="E702" s="28"/>
      <c r="F702" s="28"/>
      <c r="G702" s="28"/>
    </row>
    <row r="703" spans="3:7">
      <c r="C703" s="28"/>
      <c r="D703" s="28"/>
      <c r="E703" s="28"/>
      <c r="F703" s="28"/>
      <c r="G703" s="28"/>
    </row>
    <row r="704" spans="3:7">
      <c r="C704" s="28"/>
      <c r="D704" s="28"/>
      <c r="E704" s="28"/>
      <c r="F704" s="28"/>
      <c r="G704" s="28"/>
    </row>
    <row r="705" spans="3:7">
      <c r="C705" s="28"/>
      <c r="D705" s="28"/>
      <c r="E705" s="28"/>
      <c r="F705" s="28"/>
      <c r="G705" s="28"/>
    </row>
    <row r="706" spans="3:7">
      <c r="C706" s="28"/>
      <c r="D706" s="28"/>
      <c r="E706" s="28"/>
      <c r="F706" s="28"/>
      <c r="G706" s="28"/>
    </row>
    <row r="707" spans="3:7">
      <c r="C707" s="28"/>
      <c r="D707" s="28"/>
      <c r="E707" s="28"/>
      <c r="F707" s="28"/>
      <c r="G707" s="28"/>
    </row>
    <row r="708" spans="3:7">
      <c r="C708" s="28"/>
      <c r="D708" s="28"/>
      <c r="E708" s="28"/>
      <c r="F708" s="28"/>
      <c r="G708" s="28"/>
    </row>
    <row r="709" spans="3:7">
      <c r="C709" s="28"/>
      <c r="D709" s="28"/>
      <c r="E709" s="28"/>
      <c r="F709" s="28"/>
      <c r="G709" s="28"/>
    </row>
    <row r="710" spans="3:7">
      <c r="C710" s="28"/>
      <c r="D710" s="28"/>
      <c r="E710" s="28"/>
      <c r="F710" s="28"/>
      <c r="G710" s="28"/>
    </row>
    <row r="711" spans="3:7">
      <c r="C711" s="28"/>
      <c r="D711" s="28"/>
      <c r="E711" s="28"/>
      <c r="F711" s="28"/>
      <c r="G711" s="28"/>
    </row>
    <row r="712" spans="3:7">
      <c r="C712" s="28"/>
      <c r="D712" s="28"/>
      <c r="E712" s="28"/>
      <c r="F712" s="28"/>
      <c r="G712" s="28"/>
    </row>
    <row r="713" spans="3:7">
      <c r="C713" s="28"/>
      <c r="D713" s="28"/>
      <c r="E713" s="28"/>
      <c r="F713" s="28"/>
      <c r="G713" s="28"/>
    </row>
    <row r="714" spans="3:7">
      <c r="C714" s="28"/>
      <c r="D714" s="28"/>
      <c r="E714" s="28"/>
      <c r="F714" s="28"/>
      <c r="G714" s="28"/>
    </row>
    <row r="715" spans="3:7">
      <c r="C715" s="28"/>
      <c r="D715" s="28"/>
      <c r="E715" s="28"/>
      <c r="F715" s="28"/>
      <c r="G715" s="28"/>
    </row>
    <row r="716" spans="3:7">
      <c r="C716" s="28"/>
      <c r="D716" s="28"/>
      <c r="E716" s="28"/>
      <c r="F716" s="28"/>
      <c r="G716" s="28"/>
    </row>
    <row r="717" spans="3:7">
      <c r="C717" s="28"/>
      <c r="D717" s="28"/>
      <c r="E717" s="28"/>
      <c r="F717" s="28"/>
      <c r="G717" s="28"/>
    </row>
    <row r="718" spans="3:7">
      <c r="C718" s="28"/>
      <c r="D718" s="28"/>
      <c r="E718" s="28"/>
      <c r="F718" s="28"/>
      <c r="G718" s="28"/>
    </row>
    <row r="719" spans="3:7">
      <c r="C719" s="28"/>
      <c r="D719" s="28"/>
      <c r="E719" s="28"/>
      <c r="F719" s="28"/>
      <c r="G719" s="28"/>
    </row>
    <row r="720" spans="3:7">
      <c r="C720" s="28"/>
      <c r="D720" s="28"/>
      <c r="E720" s="28"/>
      <c r="F720" s="28"/>
      <c r="G720" s="28"/>
    </row>
    <row r="721" spans="3:7">
      <c r="C721" s="28"/>
      <c r="D721" s="28"/>
      <c r="E721" s="28"/>
      <c r="F721" s="28"/>
      <c r="G721" s="28"/>
    </row>
    <row r="722" spans="3:7">
      <c r="C722" s="28"/>
      <c r="D722" s="28"/>
      <c r="E722" s="28"/>
      <c r="F722" s="28"/>
      <c r="G722" s="28"/>
    </row>
    <row r="723" spans="3:7">
      <c r="C723" s="28"/>
      <c r="D723" s="28"/>
      <c r="E723" s="28"/>
      <c r="F723" s="28"/>
      <c r="G723" s="28"/>
    </row>
    <row r="724" spans="3:7">
      <c r="C724" s="28"/>
      <c r="D724" s="28"/>
      <c r="E724" s="28"/>
      <c r="F724" s="28"/>
      <c r="G724" s="28"/>
    </row>
    <row r="725" spans="3:7">
      <c r="C725" s="28"/>
      <c r="D725" s="28"/>
      <c r="E725" s="28"/>
      <c r="F725" s="28"/>
      <c r="G725" s="28"/>
    </row>
    <row r="726" spans="3:7">
      <c r="C726" s="28"/>
      <c r="D726" s="28"/>
      <c r="E726" s="28"/>
      <c r="F726" s="28"/>
      <c r="G726" s="28"/>
    </row>
    <row r="727" spans="3:7">
      <c r="C727" s="28"/>
      <c r="D727" s="28"/>
      <c r="E727" s="28"/>
      <c r="F727" s="28"/>
      <c r="G727" s="28"/>
    </row>
    <row r="728" spans="3:7">
      <c r="C728" s="28"/>
      <c r="D728" s="28"/>
      <c r="E728" s="28"/>
      <c r="F728" s="28"/>
      <c r="G728" s="28"/>
    </row>
    <row r="729" spans="3:7">
      <c r="C729" s="28"/>
      <c r="D729" s="28"/>
      <c r="E729" s="28"/>
      <c r="F729" s="28"/>
      <c r="G729" s="28"/>
    </row>
    <row r="730" spans="3:7">
      <c r="C730" s="28"/>
      <c r="D730" s="28"/>
      <c r="E730" s="28"/>
      <c r="F730" s="28"/>
      <c r="G730" s="28"/>
    </row>
    <row r="731" spans="3:7">
      <c r="C731" s="28"/>
      <c r="D731" s="28"/>
      <c r="E731" s="28"/>
      <c r="F731" s="28"/>
      <c r="G731" s="28"/>
    </row>
    <row r="732" spans="3:7">
      <c r="C732" s="28"/>
      <c r="D732" s="28"/>
      <c r="E732" s="28"/>
      <c r="F732" s="28"/>
      <c r="G732" s="28"/>
    </row>
    <row r="733" spans="3:7">
      <c r="C733" s="28"/>
      <c r="D733" s="28"/>
      <c r="E733" s="28"/>
      <c r="F733" s="28"/>
      <c r="G733" s="28"/>
    </row>
    <row r="734" spans="3:7">
      <c r="C734" s="28"/>
      <c r="D734" s="28"/>
      <c r="E734" s="28"/>
      <c r="F734" s="28"/>
      <c r="G734" s="28"/>
    </row>
    <row r="735" spans="3:7">
      <c r="C735" s="28"/>
      <c r="D735" s="28"/>
      <c r="E735" s="28"/>
      <c r="F735" s="28"/>
      <c r="G735" s="28"/>
    </row>
    <row r="736" spans="3:7">
      <c r="C736" s="28"/>
      <c r="D736" s="28"/>
      <c r="E736" s="28"/>
      <c r="F736" s="28"/>
      <c r="G736" s="28"/>
    </row>
    <row r="737" spans="3:7">
      <c r="C737" s="28"/>
      <c r="D737" s="28"/>
      <c r="E737" s="28"/>
      <c r="F737" s="28"/>
      <c r="G737" s="28"/>
    </row>
    <row r="738" spans="3:7">
      <c r="C738" s="28"/>
      <c r="D738" s="28"/>
      <c r="E738" s="28"/>
      <c r="F738" s="28"/>
      <c r="G738" s="28"/>
    </row>
    <row r="739" spans="3:7">
      <c r="C739" s="28"/>
      <c r="D739" s="28"/>
      <c r="E739" s="28"/>
      <c r="F739" s="28"/>
      <c r="G739" s="28"/>
    </row>
    <row r="740" spans="3:7">
      <c r="C740" s="28"/>
      <c r="D740" s="28"/>
      <c r="E740" s="28"/>
      <c r="F740" s="28"/>
      <c r="G740" s="28"/>
    </row>
    <row r="741" spans="3:7">
      <c r="C741" s="28"/>
      <c r="D741" s="28"/>
      <c r="E741" s="28"/>
      <c r="F741" s="28"/>
      <c r="G741" s="28"/>
    </row>
    <row r="742" spans="3:7">
      <c r="C742" s="28"/>
      <c r="D742" s="28"/>
      <c r="E742" s="28"/>
      <c r="F742" s="28"/>
      <c r="G742" s="28"/>
    </row>
    <row r="743" spans="3:7">
      <c r="C743" s="28"/>
      <c r="D743" s="28"/>
      <c r="E743" s="28"/>
      <c r="F743" s="28"/>
      <c r="G743" s="28"/>
    </row>
    <row r="744" spans="3:7">
      <c r="C744" s="28"/>
      <c r="D744" s="28"/>
      <c r="E744" s="28"/>
      <c r="F744" s="28"/>
      <c r="G744" s="28"/>
    </row>
    <row r="745" spans="3:7">
      <c r="C745" s="28"/>
      <c r="D745" s="28"/>
      <c r="E745" s="28"/>
      <c r="F745" s="28"/>
      <c r="G745" s="28"/>
    </row>
    <row r="746" spans="3:7">
      <c r="C746" s="28"/>
      <c r="D746" s="28"/>
      <c r="E746" s="28"/>
      <c r="F746" s="28"/>
      <c r="G746" s="28"/>
    </row>
    <row r="747" spans="3:7">
      <c r="C747" s="28"/>
      <c r="D747" s="28"/>
      <c r="E747" s="28"/>
      <c r="F747" s="28"/>
      <c r="G747" s="28"/>
    </row>
    <row r="748" spans="3:7">
      <c r="C748" s="28"/>
      <c r="D748" s="28"/>
      <c r="E748" s="28"/>
      <c r="F748" s="28"/>
      <c r="G748" s="28"/>
    </row>
    <row r="749" spans="3:7">
      <c r="C749" s="28"/>
      <c r="D749" s="28"/>
      <c r="E749" s="28"/>
      <c r="F749" s="28"/>
      <c r="G749" s="28"/>
    </row>
    <row r="750" spans="3:7">
      <c r="C750" s="28"/>
      <c r="D750" s="28"/>
      <c r="E750" s="28"/>
      <c r="F750" s="28"/>
      <c r="G750" s="28"/>
    </row>
    <row r="751" spans="3:7">
      <c r="C751" s="28"/>
      <c r="D751" s="28"/>
      <c r="E751" s="28"/>
      <c r="F751" s="28"/>
      <c r="G751" s="28"/>
    </row>
    <row r="752" spans="3:7">
      <c r="C752" s="28"/>
      <c r="D752" s="28"/>
      <c r="E752" s="28"/>
      <c r="F752" s="28"/>
      <c r="G752" s="28"/>
    </row>
    <row r="753" spans="3:7">
      <c r="C753" s="28"/>
      <c r="D753" s="28"/>
      <c r="E753" s="28"/>
      <c r="F753" s="28"/>
      <c r="G753" s="28"/>
    </row>
    <row r="754" spans="3:7">
      <c r="C754" s="28"/>
      <c r="D754" s="28"/>
      <c r="E754" s="28"/>
      <c r="F754" s="28"/>
      <c r="G754" s="28"/>
    </row>
    <row r="755" spans="3:7">
      <c r="C755" s="28"/>
      <c r="D755" s="28"/>
      <c r="E755" s="28"/>
      <c r="F755" s="28"/>
      <c r="G755" s="28"/>
    </row>
    <row r="756" spans="3:7">
      <c r="C756" s="28"/>
      <c r="D756" s="28"/>
      <c r="E756" s="28"/>
      <c r="F756" s="28"/>
      <c r="G756" s="28"/>
    </row>
    <row r="757" spans="3:7">
      <c r="C757" s="28"/>
      <c r="D757" s="28"/>
      <c r="E757" s="28"/>
      <c r="F757" s="28"/>
      <c r="G757" s="28"/>
    </row>
    <row r="758" spans="3:7">
      <c r="C758" s="28"/>
      <c r="D758" s="28"/>
      <c r="E758" s="28"/>
      <c r="F758" s="28"/>
      <c r="G758" s="28"/>
    </row>
    <row r="759" spans="3:7">
      <c r="C759" s="28"/>
      <c r="D759" s="28"/>
      <c r="E759" s="28"/>
      <c r="F759" s="28"/>
      <c r="G759" s="28"/>
    </row>
    <row r="760" spans="3:7">
      <c r="C760" s="28"/>
      <c r="D760" s="28"/>
      <c r="E760" s="28"/>
      <c r="F760" s="28"/>
      <c r="G760" s="28"/>
    </row>
    <row r="761" spans="3:7">
      <c r="C761" s="28"/>
      <c r="D761" s="28"/>
      <c r="E761" s="28"/>
      <c r="F761" s="28"/>
      <c r="G761" s="28"/>
    </row>
    <row r="762" spans="3:7">
      <c r="C762" s="28"/>
      <c r="D762" s="28"/>
      <c r="E762" s="28"/>
      <c r="F762" s="28"/>
      <c r="G762" s="28"/>
    </row>
    <row r="763" spans="3:7">
      <c r="C763" s="28"/>
      <c r="D763" s="28"/>
      <c r="E763" s="28"/>
      <c r="F763" s="28"/>
      <c r="G763" s="28"/>
    </row>
    <row r="764" spans="3:7">
      <c r="C764" s="28"/>
      <c r="D764" s="28"/>
      <c r="E764" s="28"/>
      <c r="F764" s="28"/>
      <c r="G764" s="28"/>
    </row>
    <row r="765" spans="3:7">
      <c r="C765" s="28"/>
      <c r="D765" s="28"/>
      <c r="E765" s="28"/>
      <c r="F765" s="28"/>
      <c r="G765" s="28"/>
    </row>
    <row r="766" spans="3:7">
      <c r="C766" s="28"/>
      <c r="D766" s="28"/>
      <c r="E766" s="28"/>
      <c r="F766" s="28"/>
      <c r="G766" s="28"/>
    </row>
    <row r="767" spans="3:7">
      <c r="C767" s="28"/>
      <c r="D767" s="28"/>
      <c r="E767" s="28"/>
      <c r="F767" s="28"/>
      <c r="G767" s="28"/>
    </row>
    <row r="768" spans="3:7">
      <c r="C768" s="28"/>
      <c r="D768" s="28"/>
      <c r="E768" s="28"/>
      <c r="F768" s="28"/>
      <c r="G768" s="28"/>
    </row>
    <row r="769" spans="3:7">
      <c r="C769" s="28"/>
      <c r="D769" s="28"/>
      <c r="E769" s="28"/>
      <c r="F769" s="28"/>
      <c r="G769" s="28"/>
    </row>
    <row r="770" spans="3:7">
      <c r="C770" s="28"/>
      <c r="D770" s="28"/>
      <c r="E770" s="28"/>
      <c r="F770" s="28"/>
      <c r="G770" s="28"/>
    </row>
    <row r="771" spans="3:7">
      <c r="C771" s="28"/>
      <c r="D771" s="28"/>
      <c r="E771" s="28"/>
      <c r="F771" s="28"/>
      <c r="G771" s="28"/>
    </row>
    <row r="772" spans="3:7">
      <c r="C772" s="28"/>
      <c r="D772" s="28"/>
      <c r="E772" s="28"/>
      <c r="F772" s="28"/>
      <c r="G772" s="28"/>
    </row>
    <row r="773" spans="3:7">
      <c r="C773" s="28"/>
      <c r="D773" s="28"/>
      <c r="E773" s="28"/>
      <c r="F773" s="28"/>
      <c r="G773" s="28"/>
    </row>
    <row r="774" spans="3:7">
      <c r="C774" s="28"/>
      <c r="D774" s="28"/>
      <c r="E774" s="28"/>
      <c r="F774" s="28"/>
      <c r="G774" s="28"/>
    </row>
    <row r="775" spans="3:7">
      <c r="C775" s="28"/>
      <c r="D775" s="28"/>
      <c r="E775" s="28"/>
      <c r="F775" s="28"/>
      <c r="G775" s="28"/>
    </row>
    <row r="776" spans="3:7">
      <c r="C776" s="28"/>
      <c r="D776" s="28"/>
      <c r="E776" s="28"/>
      <c r="F776" s="28"/>
      <c r="G776" s="28"/>
    </row>
    <row r="777" spans="3:7">
      <c r="C777" s="28"/>
      <c r="D777" s="28"/>
      <c r="E777" s="28"/>
      <c r="F777" s="28"/>
      <c r="G777" s="28"/>
    </row>
    <row r="778" spans="3:7">
      <c r="C778" s="28"/>
      <c r="D778" s="28"/>
      <c r="E778" s="28"/>
      <c r="F778" s="28"/>
      <c r="G778" s="28"/>
    </row>
    <row r="779" spans="3:7">
      <c r="C779" s="28"/>
      <c r="D779" s="28"/>
      <c r="E779" s="28"/>
      <c r="F779" s="28"/>
      <c r="G779" s="28"/>
    </row>
    <row r="780" spans="3:7">
      <c r="C780" s="28"/>
      <c r="D780" s="28"/>
      <c r="E780" s="28"/>
      <c r="F780" s="28"/>
      <c r="G780" s="28"/>
    </row>
    <row r="781" spans="3:7">
      <c r="C781" s="28"/>
      <c r="D781" s="28"/>
      <c r="E781" s="28"/>
      <c r="F781" s="28"/>
      <c r="G781" s="28"/>
    </row>
    <row r="782" spans="3:7">
      <c r="C782" s="28"/>
      <c r="D782" s="28"/>
      <c r="E782" s="28"/>
      <c r="F782" s="28"/>
      <c r="G782" s="28"/>
    </row>
    <row r="783" spans="3:7">
      <c r="C783" s="28"/>
      <c r="D783" s="28"/>
      <c r="E783" s="28"/>
      <c r="F783" s="28"/>
      <c r="G783" s="28"/>
    </row>
    <row r="784" spans="3:7">
      <c r="C784" s="28"/>
      <c r="D784" s="28"/>
      <c r="E784" s="28"/>
      <c r="F784" s="28"/>
      <c r="G784" s="28"/>
    </row>
    <row r="785" spans="3:7">
      <c r="C785" s="28"/>
      <c r="D785" s="28"/>
      <c r="E785" s="28"/>
      <c r="F785" s="28"/>
      <c r="G785" s="28"/>
    </row>
    <row r="786" spans="3:7">
      <c r="C786" s="28"/>
      <c r="D786" s="28"/>
      <c r="E786" s="28"/>
      <c r="F786" s="28"/>
      <c r="G786" s="28"/>
    </row>
    <row r="787" spans="3:7">
      <c r="C787" s="28"/>
      <c r="D787" s="28"/>
      <c r="E787" s="28"/>
      <c r="F787" s="28"/>
      <c r="G787" s="28"/>
    </row>
    <row r="788" spans="3:7">
      <c r="C788" s="28"/>
      <c r="D788" s="28"/>
      <c r="E788" s="28"/>
      <c r="F788" s="28"/>
      <c r="G788" s="28"/>
    </row>
    <row r="789" spans="3:7">
      <c r="C789" s="28"/>
      <c r="D789" s="28"/>
      <c r="E789" s="28"/>
      <c r="F789" s="28"/>
      <c r="G789" s="28"/>
    </row>
    <row r="790" spans="3:7">
      <c r="C790" s="28"/>
      <c r="D790" s="28"/>
      <c r="E790" s="28"/>
      <c r="F790" s="28"/>
      <c r="G790" s="28"/>
    </row>
    <row r="791" spans="3:7">
      <c r="C791" s="28"/>
      <c r="D791" s="28"/>
      <c r="E791" s="28"/>
      <c r="F791" s="28"/>
      <c r="G791" s="28"/>
    </row>
    <row r="792" spans="3:7">
      <c r="C792" s="28"/>
      <c r="D792" s="28"/>
      <c r="E792" s="28"/>
      <c r="F792" s="28"/>
      <c r="G792" s="28"/>
    </row>
    <row r="793" spans="3:7">
      <c r="C793" s="28"/>
      <c r="D793" s="28"/>
      <c r="E793" s="28"/>
      <c r="F793" s="28"/>
      <c r="G793" s="28"/>
    </row>
    <row r="794" spans="3:7">
      <c r="C794" s="28"/>
      <c r="D794" s="28"/>
      <c r="E794" s="28"/>
      <c r="F794" s="28"/>
      <c r="G794" s="28"/>
    </row>
    <row r="795" spans="3:7">
      <c r="C795" s="28"/>
      <c r="D795" s="28"/>
      <c r="E795" s="28"/>
      <c r="F795" s="28"/>
      <c r="G795" s="28"/>
    </row>
    <row r="796" spans="3:7">
      <c r="C796" s="28"/>
      <c r="D796" s="28"/>
      <c r="E796" s="28"/>
      <c r="F796" s="28"/>
      <c r="G796" s="28"/>
    </row>
    <row r="797" spans="3:7">
      <c r="C797" s="28"/>
      <c r="D797" s="28"/>
      <c r="E797" s="28"/>
      <c r="F797" s="28"/>
      <c r="G797" s="28"/>
    </row>
    <row r="798" spans="3:7">
      <c r="C798" s="28"/>
      <c r="D798" s="28"/>
      <c r="E798" s="28"/>
      <c r="F798" s="28"/>
      <c r="G798" s="28"/>
    </row>
    <row r="799" spans="3:7">
      <c r="C799" s="28"/>
      <c r="D799" s="28"/>
      <c r="E799" s="28"/>
      <c r="F799" s="28"/>
      <c r="G799" s="28"/>
    </row>
    <row r="800" spans="3:7">
      <c r="C800" s="28"/>
      <c r="D800" s="28"/>
      <c r="E800" s="28"/>
      <c r="F800" s="28"/>
      <c r="G800" s="28"/>
    </row>
    <row r="801" spans="3:7">
      <c r="C801" s="28"/>
      <c r="D801" s="28"/>
      <c r="E801" s="28"/>
      <c r="F801" s="28"/>
      <c r="G801" s="28"/>
    </row>
    <row r="802" spans="3:7">
      <c r="C802" s="28"/>
      <c r="D802" s="28"/>
      <c r="E802" s="28"/>
      <c r="F802" s="28"/>
      <c r="G802" s="28"/>
    </row>
    <row r="803" spans="3:7">
      <c r="C803" s="28"/>
      <c r="D803" s="28"/>
      <c r="E803" s="28"/>
      <c r="F803" s="28"/>
      <c r="G803" s="28"/>
    </row>
    <row r="804" spans="3:7">
      <c r="C804" s="28"/>
      <c r="D804" s="28"/>
      <c r="E804" s="28"/>
      <c r="F804" s="28"/>
      <c r="G804" s="28"/>
    </row>
    <row r="805" spans="3:7">
      <c r="C805" s="28"/>
      <c r="D805" s="28"/>
      <c r="E805" s="28"/>
      <c r="F805" s="28"/>
      <c r="G805" s="28"/>
    </row>
    <row r="806" spans="3:7">
      <c r="C806" s="28"/>
      <c r="D806" s="28"/>
      <c r="E806" s="28"/>
      <c r="F806" s="28"/>
      <c r="G806" s="28"/>
    </row>
    <row r="807" spans="3:7">
      <c r="C807" s="28"/>
      <c r="D807" s="28"/>
      <c r="E807" s="28"/>
      <c r="F807" s="28"/>
      <c r="G807" s="28"/>
    </row>
    <row r="808" spans="3:7">
      <c r="C808" s="28"/>
      <c r="D808" s="28"/>
      <c r="E808" s="28"/>
      <c r="F808" s="28"/>
      <c r="G808" s="28"/>
    </row>
    <row r="809" spans="3:7">
      <c r="C809" s="28"/>
      <c r="D809" s="28"/>
      <c r="E809" s="28"/>
      <c r="F809" s="28"/>
      <c r="G809" s="28"/>
    </row>
    <row r="810" spans="3:7">
      <c r="C810" s="28"/>
      <c r="D810" s="28"/>
      <c r="E810" s="28"/>
      <c r="F810" s="28"/>
      <c r="G810" s="28"/>
    </row>
    <row r="811" spans="3:7">
      <c r="C811" s="28"/>
      <c r="D811" s="28"/>
      <c r="E811" s="28"/>
      <c r="F811" s="28"/>
      <c r="G811" s="28"/>
    </row>
    <row r="812" spans="3:7">
      <c r="C812" s="28"/>
      <c r="D812" s="28"/>
      <c r="E812" s="28"/>
      <c r="F812" s="28"/>
      <c r="G812" s="28"/>
    </row>
    <row r="813" spans="3:7">
      <c r="C813" s="28"/>
      <c r="D813" s="28"/>
      <c r="E813" s="28"/>
      <c r="F813" s="28"/>
      <c r="G813" s="28"/>
    </row>
    <row r="814" spans="3:7">
      <c r="C814" s="28"/>
      <c r="D814" s="28"/>
      <c r="E814" s="28"/>
      <c r="F814" s="28"/>
      <c r="G814" s="28"/>
    </row>
    <row r="815" spans="3:7">
      <c r="C815" s="28"/>
      <c r="D815" s="28"/>
      <c r="E815" s="28"/>
      <c r="F815" s="28"/>
      <c r="G815" s="28"/>
    </row>
    <row r="816" spans="3:7">
      <c r="C816" s="28"/>
      <c r="D816" s="28"/>
      <c r="E816" s="28"/>
      <c r="F816" s="28"/>
      <c r="G816" s="28"/>
    </row>
    <row r="817" spans="3:7">
      <c r="C817" s="28"/>
      <c r="D817" s="28"/>
      <c r="E817" s="28"/>
      <c r="F817" s="28"/>
      <c r="G817" s="28"/>
    </row>
    <row r="818" spans="3:7">
      <c r="C818" s="28"/>
      <c r="D818" s="28"/>
      <c r="E818" s="28"/>
      <c r="F818" s="28"/>
      <c r="G818" s="28"/>
    </row>
    <row r="819" spans="3:7">
      <c r="C819" s="28"/>
      <c r="D819" s="28"/>
      <c r="E819" s="28"/>
      <c r="F819" s="28"/>
      <c r="G819" s="28"/>
    </row>
    <row r="820" spans="3:7">
      <c r="C820" s="28"/>
      <c r="D820" s="28"/>
      <c r="E820" s="28"/>
      <c r="F820" s="28"/>
      <c r="G820" s="28"/>
    </row>
    <row r="821" spans="3:7">
      <c r="C821" s="28"/>
      <c r="D821" s="28"/>
      <c r="E821" s="28"/>
      <c r="F821" s="28"/>
      <c r="G821" s="28"/>
    </row>
    <row r="822" spans="3:7">
      <c r="C822" s="28"/>
      <c r="D822" s="28"/>
      <c r="E822" s="28"/>
      <c r="F822" s="28"/>
      <c r="G822" s="28"/>
    </row>
    <row r="823" spans="3:7">
      <c r="C823" s="28"/>
      <c r="D823" s="28"/>
      <c r="E823" s="28"/>
      <c r="F823" s="28"/>
      <c r="G823" s="28"/>
    </row>
    <row r="824" spans="3:7">
      <c r="C824" s="28"/>
      <c r="D824" s="28"/>
      <c r="E824" s="28"/>
      <c r="F824" s="28"/>
      <c r="G824" s="28"/>
    </row>
    <row r="825" spans="3:7">
      <c r="C825" s="28"/>
      <c r="D825" s="28"/>
      <c r="E825" s="28"/>
      <c r="F825" s="28"/>
      <c r="G825" s="28"/>
    </row>
    <row r="826" spans="3:7">
      <c r="C826" s="28"/>
      <c r="D826" s="28"/>
      <c r="E826" s="28"/>
      <c r="F826" s="28"/>
      <c r="G826" s="28"/>
    </row>
    <row r="827" spans="3:7">
      <c r="C827" s="28"/>
      <c r="D827" s="28"/>
      <c r="E827" s="28"/>
      <c r="F827" s="28"/>
      <c r="G827" s="28"/>
    </row>
    <row r="828" spans="3:7">
      <c r="C828" s="28"/>
      <c r="D828" s="28"/>
      <c r="E828" s="28"/>
      <c r="F828" s="28"/>
      <c r="G828" s="28"/>
    </row>
    <row r="829" spans="3:7">
      <c r="C829" s="28"/>
      <c r="D829" s="28"/>
      <c r="E829" s="28"/>
      <c r="F829" s="28"/>
      <c r="G829" s="28"/>
    </row>
    <row r="830" spans="3:7">
      <c r="C830" s="28"/>
      <c r="D830" s="28"/>
      <c r="E830" s="28"/>
      <c r="F830" s="28"/>
      <c r="G830" s="28"/>
    </row>
    <row r="831" spans="3:7">
      <c r="C831" s="28"/>
      <c r="D831" s="28"/>
      <c r="E831" s="28"/>
      <c r="F831" s="28"/>
      <c r="G831" s="28"/>
    </row>
    <row r="832" spans="3:7">
      <c r="C832" s="28"/>
      <c r="D832" s="28"/>
      <c r="E832" s="28"/>
      <c r="F832" s="28"/>
      <c r="G832" s="28"/>
    </row>
    <row r="833" spans="3:7">
      <c r="C833" s="28"/>
      <c r="D833" s="28"/>
      <c r="E833" s="28"/>
      <c r="F833" s="28"/>
      <c r="G833" s="28"/>
    </row>
    <row r="834" spans="3:7">
      <c r="C834" s="28"/>
      <c r="D834" s="28"/>
      <c r="E834" s="28"/>
      <c r="F834" s="28"/>
      <c r="G834" s="28"/>
    </row>
    <row r="835" spans="3:7">
      <c r="C835" s="28"/>
      <c r="D835" s="28"/>
      <c r="E835" s="28"/>
      <c r="F835" s="28"/>
      <c r="G835" s="28"/>
    </row>
    <row r="836" spans="3:7">
      <c r="C836" s="28"/>
      <c r="D836" s="28"/>
      <c r="E836" s="28"/>
      <c r="F836" s="28"/>
      <c r="G836" s="28"/>
    </row>
    <row r="837" spans="3:7">
      <c r="C837" s="28"/>
      <c r="D837" s="28"/>
      <c r="E837" s="28"/>
      <c r="F837" s="28"/>
      <c r="G837" s="28"/>
    </row>
    <row r="838" spans="3:7">
      <c r="C838" s="28"/>
      <c r="D838" s="28"/>
      <c r="E838" s="28"/>
      <c r="F838" s="28"/>
      <c r="G838" s="28"/>
    </row>
    <row r="839" spans="3:7">
      <c r="C839" s="28"/>
      <c r="D839" s="28"/>
      <c r="E839" s="28"/>
      <c r="F839" s="28"/>
      <c r="G839" s="28"/>
    </row>
    <row r="840" spans="3:7">
      <c r="C840" s="28"/>
      <c r="D840" s="28"/>
      <c r="E840" s="28"/>
      <c r="F840" s="28"/>
      <c r="G840" s="28"/>
    </row>
    <row r="841" spans="3:7">
      <c r="C841" s="28"/>
      <c r="D841" s="28"/>
      <c r="E841" s="28"/>
      <c r="F841" s="28"/>
      <c r="G841" s="28"/>
    </row>
    <row r="842" spans="3:7">
      <c r="C842" s="28"/>
      <c r="D842" s="28"/>
      <c r="E842" s="28"/>
      <c r="F842" s="28"/>
      <c r="G842" s="28"/>
    </row>
    <row r="843" spans="3:7">
      <c r="C843" s="28"/>
      <c r="D843" s="28"/>
      <c r="E843" s="28"/>
      <c r="F843" s="28"/>
      <c r="G843" s="28"/>
    </row>
    <row r="844" spans="3:7">
      <c r="C844" s="28"/>
      <c r="D844" s="28"/>
      <c r="E844" s="28"/>
      <c r="F844" s="28"/>
      <c r="G844" s="28"/>
    </row>
    <row r="845" spans="3:7">
      <c r="C845" s="28"/>
      <c r="D845" s="28"/>
      <c r="E845" s="28"/>
      <c r="F845" s="28"/>
      <c r="G845" s="28"/>
    </row>
    <row r="846" spans="3:7">
      <c r="C846" s="28"/>
      <c r="D846" s="28"/>
      <c r="E846" s="28"/>
      <c r="F846" s="28"/>
      <c r="G846" s="28"/>
    </row>
    <row r="847" spans="3:7">
      <c r="C847" s="28"/>
      <c r="D847" s="28"/>
      <c r="E847" s="28"/>
      <c r="F847" s="28"/>
      <c r="G847" s="28"/>
    </row>
    <row r="848" spans="3:7">
      <c r="C848" s="28"/>
      <c r="D848" s="28"/>
      <c r="E848" s="28"/>
      <c r="F848" s="28"/>
      <c r="G848" s="28"/>
    </row>
    <row r="849" spans="3:7">
      <c r="C849" s="28"/>
      <c r="D849" s="28"/>
      <c r="E849" s="28"/>
      <c r="F849" s="28"/>
      <c r="G849" s="28"/>
    </row>
    <row r="850" spans="3:7">
      <c r="C850" s="28"/>
      <c r="D850" s="28"/>
      <c r="E850" s="28"/>
      <c r="F850" s="28"/>
      <c r="G850" s="28"/>
    </row>
    <row r="851" spans="3:7">
      <c r="C851" s="28"/>
      <c r="D851" s="28"/>
      <c r="E851" s="28"/>
      <c r="F851" s="28"/>
      <c r="G851" s="28"/>
    </row>
    <row r="852" spans="3:7">
      <c r="C852" s="28"/>
      <c r="D852" s="28"/>
      <c r="E852" s="28"/>
      <c r="F852" s="28"/>
      <c r="G852" s="28"/>
    </row>
    <row r="853" spans="3:7">
      <c r="C853" s="28"/>
      <c r="D853" s="28"/>
      <c r="E853" s="28"/>
      <c r="F853" s="28"/>
      <c r="G853" s="28"/>
    </row>
    <row r="854" spans="3:7">
      <c r="C854" s="28"/>
      <c r="D854" s="28"/>
      <c r="E854" s="28"/>
      <c r="F854" s="28"/>
      <c r="G854" s="28"/>
    </row>
    <row r="855" spans="3:7">
      <c r="C855" s="28"/>
      <c r="D855" s="28"/>
      <c r="E855" s="28"/>
      <c r="F855" s="28"/>
      <c r="G855" s="28"/>
    </row>
    <row r="856" spans="3:7">
      <c r="C856" s="28"/>
      <c r="D856" s="28"/>
      <c r="E856" s="28"/>
      <c r="F856" s="28"/>
      <c r="G856" s="28"/>
    </row>
    <row r="857" spans="3:7">
      <c r="C857" s="28"/>
      <c r="D857" s="28"/>
      <c r="E857" s="28"/>
      <c r="F857" s="28"/>
      <c r="G857" s="28"/>
    </row>
    <row r="858" spans="3:7">
      <c r="C858" s="28"/>
      <c r="D858" s="28"/>
      <c r="E858" s="28"/>
      <c r="F858" s="28"/>
      <c r="G858" s="28"/>
    </row>
    <row r="859" spans="3:7">
      <c r="C859" s="28"/>
      <c r="D859" s="28"/>
      <c r="E859" s="28"/>
      <c r="F859" s="28"/>
      <c r="G859" s="28"/>
    </row>
    <row r="860" spans="3:7">
      <c r="C860" s="28"/>
      <c r="D860" s="28"/>
      <c r="E860" s="28"/>
      <c r="F860" s="28"/>
      <c r="G860" s="28"/>
    </row>
    <row r="861" spans="3:7">
      <c r="C861" s="28"/>
      <c r="D861" s="28"/>
      <c r="E861" s="28"/>
      <c r="F861" s="28"/>
      <c r="G861" s="28"/>
    </row>
    <row r="862" spans="3:7">
      <c r="C862" s="28"/>
      <c r="D862" s="28"/>
      <c r="E862" s="28"/>
      <c r="F862" s="28"/>
      <c r="G862" s="28"/>
    </row>
    <row r="863" spans="3:7">
      <c r="C863" s="28"/>
      <c r="D863" s="28"/>
      <c r="E863" s="28"/>
      <c r="F863" s="28"/>
      <c r="G863" s="28"/>
    </row>
    <row r="864" spans="3:7">
      <c r="C864" s="28"/>
      <c r="D864" s="28"/>
      <c r="E864" s="28"/>
      <c r="F864" s="28"/>
      <c r="G864" s="28"/>
    </row>
    <row r="865" spans="3:7">
      <c r="C865" s="28"/>
      <c r="D865" s="28"/>
      <c r="E865" s="28"/>
      <c r="F865" s="28"/>
      <c r="G865" s="28"/>
    </row>
    <row r="866" spans="3:7">
      <c r="C866" s="28"/>
      <c r="D866" s="28"/>
      <c r="E866" s="28"/>
      <c r="F866" s="28"/>
      <c r="G866" s="28"/>
    </row>
    <row r="867" spans="3:7">
      <c r="C867" s="28"/>
      <c r="D867" s="28"/>
      <c r="E867" s="28"/>
      <c r="F867" s="28"/>
      <c r="G867" s="28"/>
    </row>
    <row r="868" spans="3:7">
      <c r="C868" s="28"/>
      <c r="D868" s="28"/>
      <c r="E868" s="28"/>
      <c r="F868" s="28"/>
      <c r="G868" s="28"/>
    </row>
    <row r="869" spans="3:7">
      <c r="C869" s="28"/>
      <c r="D869" s="28"/>
      <c r="E869" s="28"/>
      <c r="F869" s="28"/>
      <c r="G869" s="28"/>
    </row>
    <row r="870" spans="3:7">
      <c r="C870" s="28"/>
      <c r="D870" s="28"/>
      <c r="E870" s="28"/>
      <c r="F870" s="28"/>
      <c r="G870" s="28"/>
    </row>
    <row r="871" spans="3:7">
      <c r="C871" s="28"/>
      <c r="D871" s="28"/>
      <c r="E871" s="28"/>
      <c r="F871" s="28"/>
      <c r="G871" s="28"/>
    </row>
    <row r="872" spans="3:7">
      <c r="C872" s="28"/>
      <c r="D872" s="28"/>
      <c r="E872" s="28"/>
      <c r="F872" s="28"/>
      <c r="G872" s="28"/>
    </row>
    <row r="873" spans="3:7">
      <c r="C873" s="28"/>
      <c r="D873" s="28"/>
      <c r="E873" s="28"/>
      <c r="F873" s="28"/>
      <c r="G873" s="28"/>
    </row>
    <row r="874" spans="3:7">
      <c r="C874" s="28"/>
      <c r="D874" s="28"/>
      <c r="E874" s="28"/>
      <c r="F874" s="28"/>
      <c r="G874" s="28"/>
    </row>
    <row r="875" spans="3:7">
      <c r="C875" s="28"/>
      <c r="D875" s="28"/>
      <c r="E875" s="28"/>
      <c r="F875" s="28"/>
      <c r="G875" s="28"/>
    </row>
    <row r="876" spans="3:7">
      <c r="C876" s="28"/>
      <c r="D876" s="28"/>
      <c r="E876" s="28"/>
      <c r="F876" s="28"/>
      <c r="G876" s="28"/>
    </row>
    <row r="877" spans="3:7">
      <c r="C877" s="28"/>
      <c r="D877" s="28"/>
      <c r="E877" s="28"/>
      <c r="F877" s="28"/>
      <c r="G877" s="28"/>
    </row>
    <row r="878" spans="3:7">
      <c r="C878" s="28"/>
      <c r="D878" s="28"/>
      <c r="E878" s="28"/>
      <c r="F878" s="28"/>
      <c r="G878" s="28"/>
    </row>
    <row r="879" spans="3:7">
      <c r="C879" s="28"/>
      <c r="D879" s="28"/>
      <c r="E879" s="28"/>
      <c r="F879" s="28"/>
      <c r="G879" s="28"/>
    </row>
    <row r="880" spans="3:7">
      <c r="C880" s="28"/>
      <c r="D880" s="28"/>
      <c r="E880" s="28"/>
      <c r="F880" s="28"/>
      <c r="G880" s="28"/>
    </row>
    <row r="881" spans="3:7">
      <c r="C881" s="28"/>
      <c r="D881" s="28"/>
      <c r="E881" s="28"/>
      <c r="F881" s="28"/>
      <c r="G881" s="28"/>
    </row>
    <row r="882" spans="3:7">
      <c r="C882" s="28"/>
      <c r="D882" s="28"/>
      <c r="E882" s="28"/>
      <c r="F882" s="28"/>
      <c r="G882" s="28"/>
    </row>
    <row r="883" spans="3:7">
      <c r="C883" s="28"/>
      <c r="D883" s="28"/>
      <c r="E883" s="28"/>
      <c r="F883" s="28"/>
      <c r="G883" s="28"/>
    </row>
    <row r="884" spans="3:7">
      <c r="C884" s="28"/>
      <c r="D884" s="28"/>
      <c r="E884" s="28"/>
      <c r="F884" s="28"/>
      <c r="G884" s="28"/>
    </row>
    <row r="885" spans="3:7">
      <c r="C885" s="28"/>
      <c r="D885" s="28"/>
      <c r="E885" s="28"/>
      <c r="F885" s="28"/>
      <c r="G885" s="28"/>
    </row>
    <row r="886" spans="3:7">
      <c r="C886" s="28"/>
      <c r="D886" s="28"/>
      <c r="E886" s="28"/>
      <c r="F886" s="28"/>
      <c r="G886" s="28"/>
    </row>
    <row r="887" spans="3:7">
      <c r="C887" s="28"/>
      <c r="D887" s="28"/>
      <c r="E887" s="28"/>
      <c r="F887" s="28"/>
      <c r="G887" s="28"/>
    </row>
    <row r="888" spans="3:7">
      <c r="C888" s="28"/>
      <c r="D888" s="28"/>
      <c r="E888" s="28"/>
      <c r="F888" s="28"/>
      <c r="G888" s="28"/>
    </row>
    <row r="889" spans="3:7">
      <c r="C889" s="28"/>
      <c r="D889" s="28"/>
      <c r="E889" s="28"/>
      <c r="F889" s="28"/>
      <c r="G889" s="28"/>
    </row>
    <row r="890" spans="3:7">
      <c r="C890" s="28"/>
      <c r="D890" s="28"/>
      <c r="E890" s="28"/>
      <c r="F890" s="28"/>
      <c r="G890" s="28"/>
    </row>
    <row r="891" spans="3:7">
      <c r="C891" s="28"/>
      <c r="D891" s="28"/>
      <c r="E891" s="28"/>
      <c r="F891" s="28"/>
      <c r="G891" s="28"/>
    </row>
    <row r="892" spans="3:7">
      <c r="C892" s="28"/>
      <c r="D892" s="28"/>
      <c r="E892" s="28"/>
      <c r="F892" s="28"/>
      <c r="G892" s="28"/>
    </row>
    <row r="893" spans="3:7">
      <c r="C893" s="28"/>
      <c r="D893" s="28"/>
      <c r="E893" s="28"/>
      <c r="F893" s="28"/>
      <c r="G893" s="28"/>
    </row>
    <row r="894" spans="3:7">
      <c r="C894" s="28"/>
      <c r="D894" s="28"/>
      <c r="E894" s="28"/>
      <c r="F894" s="28"/>
      <c r="G894" s="28"/>
    </row>
    <row r="895" spans="3:7">
      <c r="C895" s="28"/>
      <c r="D895" s="28"/>
      <c r="E895" s="28"/>
      <c r="F895" s="28"/>
      <c r="G895" s="28"/>
    </row>
    <row r="896" spans="3:7">
      <c r="C896" s="28"/>
      <c r="D896" s="28"/>
      <c r="E896" s="28"/>
      <c r="F896" s="28"/>
      <c r="G896" s="28"/>
    </row>
    <row r="897" spans="3:7">
      <c r="C897" s="28"/>
      <c r="D897" s="28"/>
      <c r="E897" s="28"/>
      <c r="F897" s="28"/>
      <c r="G897" s="28"/>
    </row>
    <row r="898" spans="3:7">
      <c r="C898" s="28"/>
      <c r="D898" s="28"/>
      <c r="E898" s="28"/>
      <c r="F898" s="28"/>
      <c r="G898" s="28"/>
    </row>
    <row r="899" spans="3:7">
      <c r="C899" s="28"/>
      <c r="D899" s="28"/>
      <c r="E899" s="28"/>
      <c r="F899" s="28"/>
      <c r="G899" s="28"/>
    </row>
    <row r="900" spans="3:7">
      <c r="C900" s="28"/>
      <c r="D900" s="28"/>
      <c r="E900" s="28"/>
      <c r="F900" s="28"/>
      <c r="G900" s="28"/>
    </row>
    <row r="901" spans="3:7">
      <c r="C901" s="28"/>
      <c r="D901" s="28"/>
      <c r="E901" s="28"/>
      <c r="F901" s="28"/>
      <c r="G901" s="28"/>
    </row>
    <row r="902" spans="3:7">
      <c r="C902" s="28"/>
      <c r="D902" s="28"/>
      <c r="E902" s="28"/>
      <c r="F902" s="28"/>
      <c r="G902" s="28"/>
    </row>
    <row r="903" spans="3:7">
      <c r="C903" s="28"/>
      <c r="D903" s="28"/>
      <c r="E903" s="28"/>
      <c r="F903" s="28"/>
      <c r="G903" s="28"/>
    </row>
    <row r="904" spans="3:7">
      <c r="C904" s="28"/>
      <c r="D904" s="28"/>
      <c r="E904" s="28"/>
      <c r="F904" s="28"/>
      <c r="G904" s="28"/>
    </row>
    <row r="905" spans="3:7">
      <c r="C905" s="28"/>
      <c r="D905" s="28"/>
      <c r="E905" s="28"/>
      <c r="F905" s="28"/>
      <c r="G905" s="28"/>
    </row>
    <row r="906" spans="3:7">
      <c r="C906" s="28"/>
      <c r="D906" s="28"/>
      <c r="E906" s="28"/>
      <c r="F906" s="28"/>
      <c r="G906" s="28"/>
    </row>
    <row r="907" spans="3:7">
      <c r="C907" s="28"/>
      <c r="D907" s="28"/>
      <c r="E907" s="28"/>
      <c r="F907" s="28"/>
      <c r="G907" s="28"/>
    </row>
    <row r="908" spans="3:7">
      <c r="C908" s="28"/>
      <c r="D908" s="28"/>
      <c r="E908" s="28"/>
      <c r="F908" s="28"/>
      <c r="G908" s="28"/>
    </row>
    <row r="909" spans="3:7">
      <c r="C909" s="28"/>
      <c r="D909" s="28"/>
      <c r="E909" s="28"/>
      <c r="F909" s="28"/>
      <c r="G909" s="28"/>
    </row>
    <row r="910" spans="3:7">
      <c r="C910" s="28"/>
      <c r="D910" s="28"/>
      <c r="E910" s="28"/>
      <c r="F910" s="28"/>
      <c r="G910" s="28"/>
    </row>
    <row r="911" spans="3:7">
      <c r="C911" s="28"/>
      <c r="D911" s="28"/>
      <c r="E911" s="28"/>
      <c r="F911" s="28"/>
      <c r="G911" s="28"/>
    </row>
    <row r="912" spans="3:7">
      <c r="C912" s="28"/>
      <c r="D912" s="28"/>
      <c r="E912" s="28"/>
      <c r="F912" s="28"/>
      <c r="G912" s="28"/>
    </row>
    <row r="913" spans="3:7">
      <c r="C913" s="28"/>
      <c r="D913" s="28"/>
      <c r="E913" s="28"/>
      <c r="F913" s="28"/>
      <c r="G913" s="28"/>
    </row>
    <row r="914" spans="3:7">
      <c r="C914" s="28"/>
      <c r="D914" s="28"/>
      <c r="E914" s="28"/>
      <c r="F914" s="28"/>
      <c r="G914" s="28"/>
    </row>
    <row r="915" spans="3:7">
      <c r="C915" s="28"/>
      <c r="D915" s="28"/>
      <c r="E915" s="28"/>
      <c r="F915" s="28"/>
      <c r="G915" s="28"/>
    </row>
    <row r="916" spans="3:7">
      <c r="C916" s="28"/>
      <c r="D916" s="28"/>
      <c r="E916" s="28"/>
      <c r="F916" s="28"/>
      <c r="G916" s="28"/>
    </row>
    <row r="917" spans="3:7">
      <c r="C917" s="28"/>
      <c r="D917" s="28"/>
      <c r="E917" s="28"/>
      <c r="F917" s="28"/>
      <c r="G917" s="28"/>
    </row>
    <row r="918" spans="3:7">
      <c r="C918" s="28"/>
      <c r="D918" s="28"/>
      <c r="E918" s="28"/>
      <c r="F918" s="28"/>
      <c r="G918" s="28"/>
    </row>
    <row r="919" spans="3:7">
      <c r="C919" s="28"/>
      <c r="D919" s="28"/>
      <c r="E919" s="28"/>
      <c r="F919" s="28"/>
      <c r="G919" s="28"/>
    </row>
    <row r="920" spans="3:7">
      <c r="C920" s="28"/>
      <c r="D920" s="28"/>
      <c r="E920" s="28"/>
      <c r="F920" s="28"/>
      <c r="G920" s="28"/>
    </row>
    <row r="921" spans="3:7">
      <c r="C921" s="28"/>
      <c r="D921" s="28"/>
      <c r="E921" s="28"/>
      <c r="F921" s="28"/>
      <c r="G921" s="28"/>
    </row>
    <row r="922" spans="3:7">
      <c r="C922" s="28"/>
      <c r="D922" s="28"/>
      <c r="E922" s="28"/>
      <c r="F922" s="28"/>
      <c r="G922" s="28"/>
    </row>
    <row r="923" spans="3:7">
      <c r="C923" s="28"/>
      <c r="D923" s="28"/>
      <c r="E923" s="28"/>
      <c r="F923" s="28"/>
      <c r="G923" s="28"/>
    </row>
    <row r="924" spans="3:7">
      <c r="C924" s="28"/>
      <c r="D924" s="28"/>
      <c r="E924" s="28"/>
      <c r="F924" s="28"/>
      <c r="G924" s="28"/>
    </row>
    <row r="925" spans="3:7">
      <c r="C925" s="28"/>
      <c r="D925" s="28"/>
      <c r="E925" s="28"/>
      <c r="F925" s="28"/>
      <c r="G925" s="28"/>
    </row>
    <row r="926" spans="3:7">
      <c r="C926" s="28"/>
      <c r="D926" s="28"/>
      <c r="E926" s="28"/>
      <c r="F926" s="28"/>
      <c r="G926" s="28"/>
    </row>
    <row r="927" spans="3:7">
      <c r="C927" s="28"/>
      <c r="D927" s="28"/>
      <c r="E927" s="28"/>
      <c r="F927" s="28"/>
      <c r="G927" s="28"/>
    </row>
    <row r="928" spans="3:7">
      <c r="C928" s="28"/>
      <c r="D928" s="28"/>
      <c r="E928" s="28"/>
      <c r="F928" s="28"/>
      <c r="G928" s="28"/>
    </row>
    <row r="929" spans="3:7">
      <c r="C929" s="28"/>
      <c r="D929" s="28"/>
      <c r="E929" s="28"/>
      <c r="F929" s="28"/>
      <c r="G929" s="28"/>
    </row>
    <row r="930" spans="3:7">
      <c r="C930" s="28"/>
      <c r="D930" s="28"/>
      <c r="E930" s="28"/>
      <c r="F930" s="28"/>
      <c r="G930" s="28"/>
    </row>
    <row r="931" spans="3:7">
      <c r="C931" s="28"/>
      <c r="D931" s="28"/>
      <c r="E931" s="28"/>
      <c r="F931" s="28"/>
      <c r="G931" s="28"/>
    </row>
    <row r="932" spans="3:7">
      <c r="C932" s="28"/>
      <c r="D932" s="28"/>
      <c r="E932" s="28"/>
      <c r="F932" s="28"/>
      <c r="G932" s="28"/>
    </row>
    <row r="933" spans="3:7">
      <c r="C933" s="28"/>
      <c r="D933" s="28"/>
      <c r="E933" s="28"/>
      <c r="F933" s="28"/>
      <c r="G933" s="28"/>
    </row>
    <row r="934" spans="3:7">
      <c r="C934" s="28"/>
      <c r="D934" s="28"/>
      <c r="E934" s="28"/>
      <c r="F934" s="28"/>
      <c r="G934" s="28"/>
    </row>
    <row r="935" spans="3:7">
      <c r="C935" s="28"/>
      <c r="D935" s="28"/>
      <c r="E935" s="28"/>
      <c r="F935" s="28"/>
      <c r="G935" s="28"/>
    </row>
    <row r="936" spans="3:7">
      <c r="C936" s="28"/>
      <c r="D936" s="28"/>
      <c r="E936" s="28"/>
      <c r="F936" s="28"/>
      <c r="G936" s="28"/>
    </row>
    <row r="937" spans="3:7">
      <c r="C937" s="28"/>
      <c r="D937" s="28"/>
      <c r="E937" s="28"/>
      <c r="F937" s="28"/>
      <c r="G937" s="28"/>
    </row>
    <row r="938" spans="3:7">
      <c r="C938" s="28"/>
      <c r="D938" s="28"/>
      <c r="E938" s="28"/>
      <c r="F938" s="28"/>
      <c r="G938" s="28"/>
    </row>
    <row r="939" spans="3:7">
      <c r="C939" s="28"/>
      <c r="D939" s="28"/>
      <c r="E939" s="28"/>
      <c r="F939" s="28"/>
      <c r="G939" s="28"/>
    </row>
    <row r="940" spans="3:7">
      <c r="C940" s="28"/>
      <c r="D940" s="28"/>
      <c r="E940" s="28"/>
      <c r="F940" s="28"/>
      <c r="G940" s="28"/>
    </row>
    <row r="941" spans="3:7">
      <c r="C941" s="28"/>
      <c r="D941" s="28"/>
      <c r="E941" s="28"/>
      <c r="F941" s="28"/>
      <c r="G941" s="28"/>
    </row>
    <row r="942" spans="3:7">
      <c r="C942" s="28"/>
      <c r="D942" s="28"/>
      <c r="E942" s="28"/>
      <c r="F942" s="28"/>
      <c r="G942" s="28"/>
    </row>
    <row r="943" spans="3:7">
      <c r="C943" s="28"/>
      <c r="D943" s="28"/>
      <c r="E943" s="28"/>
      <c r="F943" s="28"/>
      <c r="G943" s="28"/>
    </row>
    <row r="944" spans="3:7">
      <c r="C944" s="28"/>
      <c r="D944" s="28"/>
      <c r="E944" s="28"/>
      <c r="F944" s="28"/>
      <c r="G944" s="28"/>
    </row>
    <row r="945" spans="3:7">
      <c r="C945" s="28"/>
      <c r="D945" s="28"/>
      <c r="E945" s="28"/>
      <c r="F945" s="28"/>
      <c r="G945" s="28"/>
    </row>
    <row r="946" spans="3:7">
      <c r="C946" s="28"/>
      <c r="D946" s="28"/>
      <c r="E946" s="28"/>
      <c r="F946" s="28"/>
      <c r="G946" s="28"/>
    </row>
    <row r="947" spans="3:7">
      <c r="C947" s="28"/>
      <c r="D947" s="28"/>
      <c r="E947" s="28"/>
      <c r="F947" s="28"/>
      <c r="G947" s="28"/>
    </row>
    <row r="948" spans="3:7">
      <c r="C948" s="28"/>
      <c r="D948" s="28"/>
      <c r="E948" s="28"/>
      <c r="F948" s="28"/>
      <c r="G948" s="28"/>
    </row>
    <row r="949" spans="3:7">
      <c r="C949" s="28"/>
      <c r="D949" s="28"/>
      <c r="E949" s="28"/>
      <c r="F949" s="28"/>
      <c r="G949" s="28"/>
    </row>
    <row r="950" spans="3:7">
      <c r="C950" s="28"/>
      <c r="D950" s="28"/>
      <c r="E950" s="28"/>
      <c r="F950" s="28"/>
      <c r="G950" s="28"/>
    </row>
    <row r="951" spans="3:7">
      <c r="C951" s="28"/>
      <c r="D951" s="28"/>
      <c r="E951" s="28"/>
      <c r="F951" s="28"/>
      <c r="G951" s="28"/>
    </row>
    <row r="952" spans="3:7">
      <c r="C952" s="28"/>
      <c r="D952" s="28"/>
      <c r="E952" s="28"/>
      <c r="F952" s="28"/>
      <c r="G952" s="28"/>
    </row>
    <row r="953" spans="3:7">
      <c r="C953" s="28"/>
      <c r="D953" s="28"/>
      <c r="E953" s="28"/>
      <c r="F953" s="28"/>
      <c r="G953" s="28"/>
    </row>
    <row r="954" spans="3:7">
      <c r="C954" s="28"/>
      <c r="D954" s="28"/>
      <c r="E954" s="28"/>
      <c r="F954" s="28"/>
      <c r="G954" s="28"/>
    </row>
    <row r="955" spans="3:7">
      <c r="C955" s="28"/>
      <c r="D955" s="28"/>
      <c r="E955" s="28"/>
      <c r="F955" s="28"/>
      <c r="G955" s="28"/>
    </row>
    <row r="956" spans="3:7">
      <c r="C956" s="28"/>
      <c r="D956" s="28"/>
      <c r="E956" s="28"/>
      <c r="F956" s="28"/>
      <c r="G956" s="28"/>
    </row>
    <row r="957" spans="3:7">
      <c r="C957" s="28"/>
      <c r="D957" s="28"/>
      <c r="E957" s="28"/>
      <c r="F957" s="28"/>
      <c r="G957" s="28"/>
    </row>
    <row r="958" spans="3:7">
      <c r="C958" s="28"/>
      <c r="D958" s="28"/>
      <c r="E958" s="28"/>
      <c r="F958" s="28"/>
      <c r="G958" s="28"/>
    </row>
    <row r="959" spans="3:7">
      <c r="C959" s="28"/>
      <c r="D959" s="28"/>
      <c r="E959" s="28"/>
      <c r="F959" s="28"/>
      <c r="G959" s="28"/>
    </row>
    <row r="960" spans="3:7">
      <c r="C960" s="28"/>
      <c r="D960" s="28"/>
      <c r="E960" s="28"/>
      <c r="F960" s="28"/>
      <c r="G960" s="28"/>
    </row>
    <row r="961" spans="3:7">
      <c r="C961" s="28"/>
      <c r="D961" s="28"/>
      <c r="E961" s="28"/>
      <c r="F961" s="28"/>
      <c r="G961" s="28"/>
    </row>
    <row r="962" spans="3:7">
      <c r="C962" s="28"/>
      <c r="D962" s="28"/>
      <c r="E962" s="28"/>
      <c r="F962" s="28"/>
      <c r="G962" s="28"/>
    </row>
    <row r="963" spans="3:7">
      <c r="C963" s="28"/>
      <c r="D963" s="28"/>
      <c r="E963" s="28"/>
      <c r="F963" s="28"/>
      <c r="G963" s="28"/>
    </row>
    <row r="964" spans="3:7">
      <c r="C964" s="28"/>
      <c r="D964" s="28"/>
      <c r="E964" s="28"/>
      <c r="F964" s="28"/>
      <c r="G964" s="28"/>
    </row>
    <row r="965" spans="3:7">
      <c r="C965" s="28"/>
      <c r="D965" s="28"/>
      <c r="E965" s="28"/>
      <c r="F965" s="28"/>
      <c r="G965" s="28"/>
    </row>
    <row r="966" spans="3:7">
      <c r="C966" s="28"/>
      <c r="D966" s="28"/>
      <c r="E966" s="28"/>
      <c r="F966" s="28"/>
      <c r="G966" s="28"/>
    </row>
    <row r="967" spans="3:7">
      <c r="C967" s="28"/>
      <c r="D967" s="28"/>
      <c r="E967" s="28"/>
      <c r="F967" s="28"/>
      <c r="G967" s="28"/>
    </row>
    <row r="968" spans="3:7">
      <c r="C968" s="28"/>
      <c r="D968" s="28"/>
      <c r="E968" s="28"/>
      <c r="F968" s="28"/>
      <c r="G968" s="28"/>
    </row>
    <row r="969" spans="3:7">
      <c r="C969" s="28"/>
      <c r="D969" s="28"/>
      <c r="E969" s="28"/>
      <c r="F969" s="28"/>
      <c r="G969" s="28"/>
    </row>
    <row r="970" spans="3:7">
      <c r="C970" s="28"/>
      <c r="D970" s="28"/>
      <c r="E970" s="28"/>
      <c r="F970" s="28"/>
      <c r="G970" s="28"/>
    </row>
    <row r="971" spans="3:7">
      <c r="C971" s="28"/>
      <c r="D971" s="28"/>
      <c r="E971" s="28"/>
      <c r="F971" s="28"/>
      <c r="G971" s="28"/>
    </row>
    <row r="972" spans="3:7">
      <c r="C972" s="28"/>
      <c r="D972" s="28"/>
      <c r="E972" s="28"/>
      <c r="F972" s="28"/>
      <c r="G972" s="28"/>
    </row>
    <row r="973" spans="3:7">
      <c r="C973" s="28"/>
      <c r="D973" s="28"/>
      <c r="E973" s="28"/>
      <c r="F973" s="28"/>
      <c r="G973" s="28"/>
    </row>
    <row r="974" spans="3:7">
      <c r="C974" s="28"/>
      <c r="D974" s="28"/>
      <c r="E974" s="28"/>
      <c r="F974" s="28"/>
      <c r="G974" s="28"/>
    </row>
    <row r="975" spans="3:7">
      <c r="C975" s="28"/>
      <c r="D975" s="28"/>
      <c r="E975" s="28"/>
      <c r="F975" s="28"/>
      <c r="G975" s="28"/>
    </row>
    <row r="976" spans="3:7">
      <c r="C976" s="28"/>
      <c r="D976" s="28"/>
      <c r="E976" s="28"/>
      <c r="F976" s="28"/>
      <c r="G976" s="28"/>
    </row>
    <row r="977" spans="3:7">
      <c r="C977" s="28"/>
      <c r="D977" s="28"/>
      <c r="E977" s="28"/>
      <c r="F977" s="28"/>
      <c r="G977" s="28"/>
    </row>
    <row r="978" spans="3:7">
      <c r="C978" s="28"/>
      <c r="D978" s="28"/>
      <c r="E978" s="28"/>
      <c r="F978" s="28"/>
      <c r="G978" s="28"/>
    </row>
    <row r="979" spans="3:7">
      <c r="C979" s="28"/>
      <c r="D979" s="28"/>
      <c r="E979" s="28"/>
      <c r="F979" s="28"/>
      <c r="G979" s="28"/>
    </row>
    <row r="980" spans="3:7">
      <c r="C980" s="28"/>
      <c r="D980" s="28"/>
      <c r="E980" s="28"/>
      <c r="F980" s="28"/>
      <c r="G980" s="28"/>
    </row>
    <row r="981" spans="3:7">
      <c r="C981" s="28"/>
      <c r="D981" s="28"/>
      <c r="E981" s="28"/>
      <c r="F981" s="28"/>
      <c r="G981" s="28"/>
    </row>
    <row r="982" spans="3:7">
      <c r="C982" s="28"/>
      <c r="D982" s="28"/>
      <c r="E982" s="28"/>
      <c r="F982" s="28"/>
      <c r="G982" s="28"/>
    </row>
    <row r="983" spans="3:7">
      <c r="C983" s="28"/>
      <c r="D983" s="28"/>
      <c r="E983" s="28"/>
      <c r="F983" s="28"/>
      <c r="G983" s="28"/>
    </row>
    <row r="984" spans="3:7">
      <c r="C984" s="28"/>
      <c r="D984" s="28"/>
      <c r="E984" s="28"/>
      <c r="F984" s="28"/>
      <c r="G984" s="28"/>
    </row>
    <row r="985" spans="3:7">
      <c r="C985" s="28"/>
      <c r="D985" s="28"/>
      <c r="E985" s="28"/>
      <c r="F985" s="28"/>
      <c r="G985" s="28"/>
    </row>
    <row r="986" spans="3:7">
      <c r="C986" s="28"/>
      <c r="D986" s="28"/>
      <c r="E986" s="28"/>
      <c r="F986" s="28"/>
      <c r="G986" s="28"/>
    </row>
    <row r="987" spans="3:7">
      <c r="C987" s="28"/>
      <c r="D987" s="28"/>
      <c r="E987" s="28"/>
      <c r="F987" s="28"/>
      <c r="G987" s="28"/>
    </row>
    <row r="988" spans="3:7">
      <c r="C988" s="28"/>
      <c r="D988" s="28"/>
      <c r="E988" s="28"/>
      <c r="F988" s="28"/>
      <c r="G988" s="28"/>
    </row>
    <row r="989" spans="3:7">
      <c r="C989" s="28"/>
      <c r="D989" s="28"/>
      <c r="E989" s="28"/>
      <c r="F989" s="28"/>
      <c r="G989" s="28"/>
    </row>
    <row r="990" spans="3:7">
      <c r="C990" s="28"/>
      <c r="D990" s="28"/>
      <c r="E990" s="28"/>
      <c r="F990" s="28"/>
      <c r="G990" s="28"/>
    </row>
    <row r="991" spans="3:7">
      <c r="C991" s="28"/>
      <c r="D991" s="28"/>
      <c r="E991" s="28"/>
      <c r="F991" s="28"/>
      <c r="G991" s="28"/>
    </row>
    <row r="992" spans="3:7">
      <c r="C992" s="28"/>
      <c r="D992" s="28"/>
      <c r="E992" s="28"/>
      <c r="F992" s="28"/>
      <c r="G992" s="28"/>
    </row>
    <row r="993" spans="3:7">
      <c r="C993" s="28"/>
      <c r="D993" s="28"/>
      <c r="E993" s="28"/>
      <c r="F993" s="28"/>
      <c r="G993" s="28"/>
    </row>
    <row r="994" spans="3:7">
      <c r="C994" s="28"/>
      <c r="D994" s="28"/>
      <c r="E994" s="28"/>
      <c r="F994" s="28"/>
      <c r="G994" s="28"/>
    </row>
    <row r="995" spans="3:7">
      <c r="C995" s="28"/>
      <c r="D995" s="28"/>
      <c r="E995" s="28"/>
      <c r="F995" s="28"/>
      <c r="G995" s="28"/>
    </row>
    <row r="996" spans="3:7">
      <c r="C996" s="28"/>
      <c r="D996" s="28"/>
      <c r="E996" s="28"/>
      <c r="F996" s="28"/>
      <c r="G996" s="28"/>
    </row>
    <row r="997" spans="3:7">
      <c r="C997" s="28"/>
      <c r="D997" s="28"/>
      <c r="E997" s="28"/>
      <c r="F997" s="28"/>
      <c r="G997" s="28"/>
    </row>
    <row r="998" spans="3:7">
      <c r="C998" s="28"/>
      <c r="D998" s="28"/>
      <c r="E998" s="28"/>
      <c r="F998" s="28"/>
      <c r="G998" s="28"/>
    </row>
    <row r="999" spans="3:7">
      <c r="C999" s="28"/>
      <c r="D999" s="28"/>
      <c r="E999" s="28"/>
      <c r="F999" s="28"/>
      <c r="G999" s="28"/>
    </row>
    <row r="1000" spans="3:7">
      <c r="C1000" s="28"/>
      <c r="D1000" s="28"/>
      <c r="E1000" s="28"/>
      <c r="F1000" s="28"/>
      <c r="G1000" s="28"/>
    </row>
    <row r="1001" spans="3:7">
      <c r="C1001" s="28"/>
      <c r="D1001" s="28"/>
      <c r="E1001" s="28"/>
      <c r="F1001" s="28"/>
      <c r="G1001" s="28"/>
    </row>
    <row r="1002" spans="3:7">
      <c r="C1002" s="28"/>
      <c r="D1002" s="28"/>
      <c r="E1002" s="28"/>
      <c r="F1002" s="28"/>
      <c r="G1002" s="28"/>
    </row>
    <row r="1003" spans="3:7">
      <c r="C1003" s="28"/>
      <c r="D1003" s="28"/>
      <c r="E1003" s="28"/>
      <c r="F1003" s="28"/>
      <c r="G1003" s="28"/>
    </row>
    <row r="1004" spans="3:7">
      <c r="C1004" s="28"/>
      <c r="D1004" s="28"/>
      <c r="E1004" s="28"/>
      <c r="F1004" s="28"/>
      <c r="G1004" s="28"/>
    </row>
    <row r="1005" spans="3:7">
      <c r="C1005" s="28"/>
      <c r="D1005" s="28"/>
      <c r="E1005" s="28"/>
      <c r="F1005" s="28"/>
      <c r="G1005" s="28"/>
    </row>
    <row r="1006" spans="3:7">
      <c r="C1006" s="28"/>
      <c r="D1006" s="28"/>
      <c r="E1006" s="28"/>
      <c r="F1006" s="28"/>
      <c r="G1006" s="28"/>
    </row>
    <row r="1007" spans="3:7">
      <c r="C1007" s="28"/>
      <c r="D1007" s="28"/>
      <c r="E1007" s="28"/>
      <c r="F1007" s="28"/>
      <c r="G1007" s="28"/>
    </row>
    <row r="1008" spans="3:7">
      <c r="C1008" s="28"/>
      <c r="D1008" s="28"/>
      <c r="E1008" s="28"/>
      <c r="F1008" s="28"/>
      <c r="G1008" s="28"/>
    </row>
    <row r="1009" spans="3:7">
      <c r="C1009" s="28"/>
      <c r="D1009" s="28"/>
      <c r="E1009" s="28"/>
      <c r="F1009" s="28"/>
      <c r="G1009" s="28"/>
    </row>
    <row r="1010" spans="3:7">
      <c r="C1010" s="28"/>
      <c r="D1010" s="28"/>
      <c r="E1010" s="28"/>
      <c r="F1010" s="28"/>
      <c r="G1010" s="28"/>
    </row>
    <row r="1011" spans="3:7">
      <c r="C1011" s="28"/>
      <c r="D1011" s="28"/>
      <c r="E1011" s="28"/>
      <c r="F1011" s="28"/>
      <c r="G1011" s="28"/>
    </row>
    <row r="1012" spans="3:7">
      <c r="C1012" s="28"/>
      <c r="D1012" s="28"/>
      <c r="E1012" s="28"/>
      <c r="F1012" s="28"/>
      <c r="G1012" s="28"/>
    </row>
    <row r="1013" spans="3:7">
      <c r="C1013" s="28"/>
      <c r="D1013" s="28"/>
      <c r="E1013" s="28"/>
      <c r="F1013" s="28"/>
      <c r="G1013" s="28"/>
    </row>
    <row r="1014" spans="3:7">
      <c r="C1014" s="28"/>
      <c r="D1014" s="28"/>
      <c r="E1014" s="28"/>
      <c r="F1014" s="28"/>
      <c r="G1014" s="28"/>
    </row>
    <row r="1015" spans="3:7">
      <c r="C1015" s="28"/>
      <c r="D1015" s="28"/>
      <c r="E1015" s="28"/>
      <c r="F1015" s="28"/>
      <c r="G1015" s="28"/>
    </row>
    <row r="1016" spans="3:7">
      <c r="C1016" s="28"/>
      <c r="D1016" s="28"/>
      <c r="E1016" s="28"/>
      <c r="F1016" s="28"/>
      <c r="G1016" s="28"/>
    </row>
    <row r="1017" spans="3:7">
      <c r="C1017" s="28"/>
      <c r="D1017" s="28"/>
      <c r="E1017" s="28"/>
      <c r="F1017" s="28"/>
      <c r="G1017" s="28"/>
    </row>
    <row r="1018" spans="3:7">
      <c r="C1018" s="28"/>
      <c r="D1018" s="28"/>
      <c r="E1018" s="28"/>
      <c r="F1018" s="28"/>
      <c r="G1018" s="28"/>
    </row>
    <row r="1019" spans="3:7">
      <c r="C1019" s="28"/>
      <c r="D1019" s="28"/>
      <c r="E1019" s="28"/>
      <c r="F1019" s="28"/>
      <c r="G1019" s="28"/>
    </row>
    <row r="1020" spans="3:7">
      <c r="C1020" s="28"/>
      <c r="D1020" s="28"/>
      <c r="E1020" s="28"/>
      <c r="F1020" s="28"/>
      <c r="G1020" s="28"/>
    </row>
    <row r="1021" spans="3:7">
      <c r="C1021" s="28"/>
      <c r="D1021" s="28"/>
      <c r="E1021" s="28"/>
      <c r="F1021" s="28"/>
      <c r="G1021" s="28"/>
    </row>
    <row r="1022" spans="3:7">
      <c r="C1022" s="28"/>
      <c r="D1022" s="28"/>
      <c r="E1022" s="28"/>
      <c r="F1022" s="28"/>
      <c r="G1022" s="28"/>
    </row>
    <row r="1023" spans="3:7">
      <c r="C1023" s="28"/>
      <c r="D1023" s="28"/>
      <c r="E1023" s="28"/>
      <c r="F1023" s="28"/>
      <c r="G1023" s="28"/>
    </row>
    <row r="1024" spans="3:7">
      <c r="C1024" s="28"/>
      <c r="D1024" s="28"/>
      <c r="E1024" s="28"/>
      <c r="F1024" s="28"/>
      <c r="G1024" s="28"/>
    </row>
    <row r="1025" spans="3:7">
      <c r="C1025" s="28"/>
      <c r="D1025" s="28"/>
      <c r="E1025" s="28"/>
      <c r="F1025" s="28"/>
      <c r="G1025" s="28"/>
    </row>
    <row r="1026" spans="3:7">
      <c r="C1026" s="28"/>
      <c r="D1026" s="28"/>
      <c r="E1026" s="28"/>
      <c r="F1026" s="28"/>
      <c r="G1026" s="28"/>
    </row>
    <row r="1027" spans="3:7">
      <c r="C1027" s="28"/>
      <c r="D1027" s="28"/>
      <c r="E1027" s="28"/>
      <c r="F1027" s="28"/>
      <c r="G1027" s="28"/>
    </row>
    <row r="1028" spans="3:7">
      <c r="C1028" s="28"/>
      <c r="D1028" s="28"/>
      <c r="E1028" s="28"/>
      <c r="F1028" s="28"/>
      <c r="G1028" s="28"/>
    </row>
    <row r="1029" spans="3:7">
      <c r="C1029" s="28"/>
      <c r="D1029" s="28"/>
      <c r="E1029" s="28"/>
      <c r="F1029" s="28"/>
      <c r="G1029" s="28"/>
    </row>
    <row r="1030" spans="3:7">
      <c r="C1030" s="28"/>
      <c r="D1030" s="28"/>
      <c r="E1030" s="28"/>
      <c r="F1030" s="28"/>
      <c r="G1030" s="28"/>
    </row>
    <row r="1031" spans="3:7">
      <c r="C1031" s="28"/>
      <c r="D1031" s="28"/>
      <c r="E1031" s="28"/>
      <c r="F1031" s="28"/>
      <c r="G1031" s="28"/>
    </row>
    <row r="1032" spans="3:7">
      <c r="C1032" s="28"/>
      <c r="D1032" s="28"/>
      <c r="E1032" s="28"/>
      <c r="F1032" s="28"/>
      <c r="G1032" s="28"/>
    </row>
    <row r="1033" spans="3:7">
      <c r="C1033" s="28"/>
      <c r="D1033" s="28"/>
      <c r="E1033" s="28"/>
      <c r="F1033" s="28"/>
      <c r="G1033" s="28"/>
    </row>
    <row r="1034" spans="3:7">
      <c r="C1034" s="28"/>
      <c r="D1034" s="28"/>
      <c r="E1034" s="28"/>
      <c r="F1034" s="28"/>
      <c r="G1034" s="28"/>
    </row>
    <row r="1035" spans="3:7">
      <c r="C1035" s="28"/>
      <c r="D1035" s="28"/>
      <c r="E1035" s="28"/>
      <c r="F1035" s="28"/>
      <c r="G1035" s="28"/>
    </row>
    <row r="1036" spans="3:7">
      <c r="C1036" s="28"/>
      <c r="D1036" s="28"/>
      <c r="E1036" s="28"/>
      <c r="F1036" s="28"/>
      <c r="G1036" s="28"/>
    </row>
    <row r="1037" spans="3:7">
      <c r="C1037" s="28"/>
      <c r="D1037" s="28"/>
      <c r="E1037" s="28"/>
      <c r="F1037" s="28"/>
      <c r="G1037" s="28"/>
    </row>
    <row r="1038" spans="3:7">
      <c r="C1038" s="28"/>
      <c r="D1038" s="28"/>
      <c r="E1038" s="28"/>
      <c r="F1038" s="28"/>
      <c r="G1038" s="28"/>
    </row>
    <row r="1039" spans="3:7">
      <c r="C1039" s="28"/>
      <c r="D1039" s="28"/>
      <c r="E1039" s="28"/>
      <c r="F1039" s="28"/>
      <c r="G1039" s="28"/>
    </row>
    <row r="1040" spans="3:7">
      <c r="C1040" s="28"/>
      <c r="D1040" s="28"/>
      <c r="E1040" s="28"/>
      <c r="F1040" s="28"/>
      <c r="G1040" s="28"/>
    </row>
    <row r="1041" spans="3:7">
      <c r="C1041" s="28"/>
      <c r="D1041" s="28"/>
      <c r="E1041" s="28"/>
      <c r="F1041" s="28"/>
      <c r="G1041" s="28"/>
    </row>
    <row r="1042" spans="3:7">
      <c r="C1042" s="28"/>
      <c r="D1042" s="28"/>
      <c r="E1042" s="28"/>
      <c r="F1042" s="28"/>
      <c r="G1042" s="28"/>
    </row>
    <row r="1043" spans="3:7">
      <c r="C1043" s="28"/>
      <c r="D1043" s="28"/>
      <c r="E1043" s="28"/>
      <c r="F1043" s="28"/>
      <c r="G1043" s="28"/>
    </row>
    <row r="1044" spans="3:7">
      <c r="C1044" s="28"/>
      <c r="D1044" s="28"/>
      <c r="E1044" s="28"/>
      <c r="F1044" s="28"/>
      <c r="G1044" s="28"/>
    </row>
    <row r="1045" spans="3:7">
      <c r="C1045" s="28"/>
      <c r="D1045" s="28"/>
      <c r="E1045" s="28"/>
      <c r="F1045" s="28"/>
      <c r="G1045" s="28"/>
    </row>
  </sheetData>
  <sheetProtection algorithmName="SHA-512" hashValue="SJMPHpCy0SjwNvZlZoWQTWCBcaz89D4D2BWfLEGrjFwkBRSnDYxWfx9GPIW/sdfgM3QXxSRNG04AfaXuiLw26g==" saltValue="36TyxM4sUsR0AwtdQSXm3A==" spinCount="100000" sheet="1" objects="1" scenarios="1" selectLockedCells="1"/>
  <mergeCells count="1">
    <mergeCell ref="A1:H1"/>
  </mergeCell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T28"/>
  <sheetViews>
    <sheetView workbookViewId="0">
      <selection activeCell="F6" sqref="F6"/>
    </sheetView>
  </sheetViews>
  <sheetFormatPr baseColWidth="10" defaultRowHeight="15"/>
  <cols>
    <col min="1" max="1" width="3.42578125" customWidth="1"/>
    <col min="2" max="3" width="11.7109375" customWidth="1"/>
    <col min="4" max="4" width="11.7109375" style="37" customWidth="1"/>
    <col min="5" max="5" width="2" customWidth="1"/>
    <col min="6" max="33" width="5.42578125" style="37" customWidth="1"/>
    <col min="34" max="55" width="5.42578125" customWidth="1"/>
  </cols>
  <sheetData>
    <row r="1" spans="2:46">
      <c r="B1" s="31"/>
      <c r="C1" s="31"/>
      <c r="D1" s="32"/>
      <c r="F1" s="158">
        <f>EDATE(Feiertage!F13,5)</f>
        <v>45809</v>
      </c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</row>
    <row r="2" spans="2:46">
      <c r="B2" s="31"/>
      <c r="C2" s="31"/>
      <c r="D2" s="32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</row>
    <row r="3" spans="2:46" ht="15" customHeight="1">
      <c r="B3" s="160" t="s">
        <v>18</v>
      </c>
      <c r="C3" s="160" t="s">
        <v>19</v>
      </c>
      <c r="D3" s="161" t="s">
        <v>23</v>
      </c>
      <c r="E3" s="33"/>
      <c r="F3" s="106">
        <f>EDATE(Feiertage!F13,5)</f>
        <v>45809</v>
      </c>
      <c r="G3" s="106">
        <f>F3+1</f>
        <v>45810</v>
      </c>
      <c r="H3" s="106">
        <f t="shared" ref="H3:W4" si="0">G3+1</f>
        <v>45811</v>
      </c>
      <c r="I3" s="106">
        <f t="shared" si="0"/>
        <v>45812</v>
      </c>
      <c r="J3" s="106">
        <f t="shared" si="0"/>
        <v>45813</v>
      </c>
      <c r="K3" s="106">
        <f t="shared" si="0"/>
        <v>45814</v>
      </c>
      <c r="L3" s="106">
        <f t="shared" si="0"/>
        <v>45815</v>
      </c>
      <c r="M3" s="106">
        <f t="shared" si="0"/>
        <v>45816</v>
      </c>
      <c r="N3" s="106">
        <f t="shared" si="0"/>
        <v>45817</v>
      </c>
      <c r="O3" s="106">
        <f t="shared" si="0"/>
        <v>45818</v>
      </c>
      <c r="P3" s="106">
        <f t="shared" si="0"/>
        <v>45819</v>
      </c>
      <c r="Q3" s="106">
        <f t="shared" si="0"/>
        <v>45820</v>
      </c>
      <c r="R3" s="106">
        <f t="shared" si="0"/>
        <v>45821</v>
      </c>
      <c r="S3" s="106">
        <f t="shared" si="0"/>
        <v>45822</v>
      </c>
      <c r="T3" s="106">
        <f t="shared" si="0"/>
        <v>45823</v>
      </c>
      <c r="U3" s="106">
        <f t="shared" si="0"/>
        <v>45824</v>
      </c>
      <c r="V3" s="106">
        <f t="shared" si="0"/>
        <v>45825</v>
      </c>
      <c r="W3" s="106">
        <f t="shared" si="0"/>
        <v>45826</v>
      </c>
      <c r="X3" s="106">
        <f t="shared" ref="X3:AI4" si="1">W3+1</f>
        <v>45827</v>
      </c>
      <c r="Y3" s="106">
        <f t="shared" si="1"/>
        <v>45828</v>
      </c>
      <c r="Z3" s="106">
        <f t="shared" si="1"/>
        <v>45829</v>
      </c>
      <c r="AA3" s="106">
        <f t="shared" si="1"/>
        <v>45830</v>
      </c>
      <c r="AB3" s="106">
        <f t="shared" si="1"/>
        <v>45831</v>
      </c>
      <c r="AC3" s="106">
        <f t="shared" si="1"/>
        <v>45832</v>
      </c>
      <c r="AD3" s="106">
        <f t="shared" si="1"/>
        <v>45833</v>
      </c>
      <c r="AE3" s="106">
        <f t="shared" si="1"/>
        <v>45834</v>
      </c>
      <c r="AF3" s="106">
        <f t="shared" si="1"/>
        <v>45835</v>
      </c>
      <c r="AG3" s="106">
        <f t="shared" si="1"/>
        <v>45836</v>
      </c>
      <c r="AH3" s="106">
        <f t="shared" si="1"/>
        <v>45837</v>
      </c>
      <c r="AI3" s="106">
        <f t="shared" si="1"/>
        <v>45838</v>
      </c>
    </row>
    <row r="4" spans="2:46" ht="15" customHeight="1">
      <c r="B4" s="160"/>
      <c r="C4" s="160"/>
      <c r="D4" s="161"/>
      <c r="F4" s="107">
        <f>EDATE(Feiertage!F13,5)</f>
        <v>45809</v>
      </c>
      <c r="G4" s="107">
        <f>F4+1</f>
        <v>45810</v>
      </c>
      <c r="H4" s="107">
        <f t="shared" si="0"/>
        <v>45811</v>
      </c>
      <c r="I4" s="107">
        <f t="shared" si="0"/>
        <v>45812</v>
      </c>
      <c r="J4" s="107">
        <f t="shared" si="0"/>
        <v>45813</v>
      </c>
      <c r="K4" s="107">
        <f t="shared" si="0"/>
        <v>45814</v>
      </c>
      <c r="L4" s="107">
        <f t="shared" si="0"/>
        <v>45815</v>
      </c>
      <c r="M4" s="107">
        <f t="shared" si="0"/>
        <v>45816</v>
      </c>
      <c r="N4" s="107">
        <f t="shared" si="0"/>
        <v>45817</v>
      </c>
      <c r="O4" s="107">
        <f t="shared" si="0"/>
        <v>45818</v>
      </c>
      <c r="P4" s="107">
        <f t="shared" si="0"/>
        <v>45819</v>
      </c>
      <c r="Q4" s="107">
        <f t="shared" si="0"/>
        <v>45820</v>
      </c>
      <c r="R4" s="107">
        <f t="shared" si="0"/>
        <v>45821</v>
      </c>
      <c r="S4" s="107">
        <f t="shared" si="0"/>
        <v>45822</v>
      </c>
      <c r="T4" s="107">
        <f t="shared" si="0"/>
        <v>45823</v>
      </c>
      <c r="U4" s="107">
        <f t="shared" si="0"/>
        <v>45824</v>
      </c>
      <c r="V4" s="107">
        <f t="shared" si="0"/>
        <v>45825</v>
      </c>
      <c r="W4" s="107">
        <f t="shared" si="0"/>
        <v>45826</v>
      </c>
      <c r="X4" s="107">
        <f t="shared" si="1"/>
        <v>45827</v>
      </c>
      <c r="Y4" s="107">
        <f t="shared" si="1"/>
        <v>45828</v>
      </c>
      <c r="Z4" s="107">
        <f t="shared" si="1"/>
        <v>45829</v>
      </c>
      <c r="AA4" s="107">
        <f t="shared" si="1"/>
        <v>45830</v>
      </c>
      <c r="AB4" s="107">
        <f t="shared" si="1"/>
        <v>45831</v>
      </c>
      <c r="AC4" s="107">
        <f t="shared" si="1"/>
        <v>45832</v>
      </c>
      <c r="AD4" s="107">
        <f t="shared" si="1"/>
        <v>45833</v>
      </c>
      <c r="AE4" s="107">
        <f t="shared" si="1"/>
        <v>45834</v>
      </c>
      <c r="AF4" s="107">
        <f t="shared" si="1"/>
        <v>45835</v>
      </c>
      <c r="AG4" s="107">
        <f t="shared" si="1"/>
        <v>45836</v>
      </c>
      <c r="AH4" s="107">
        <f t="shared" si="1"/>
        <v>45837</v>
      </c>
      <c r="AI4" s="107">
        <f t="shared" si="1"/>
        <v>45838</v>
      </c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</row>
    <row r="5" spans="2:46">
      <c r="B5" s="33"/>
      <c r="C5" s="33"/>
      <c r="D5" s="36"/>
      <c r="E5" s="33"/>
    </row>
    <row r="6" spans="2:46">
      <c r="B6" s="142" t="str">
        <f>Mitarbeiter!C4</f>
        <v>Sina</v>
      </c>
      <c r="C6" s="142" t="str">
        <f>Mitarbeiter!D4</f>
        <v>Horn</v>
      </c>
      <c r="D6" s="39">
        <f>Mai!D6- COUNTIF(F6:AI6, "U")</f>
        <v>24</v>
      </c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</row>
    <row r="7" spans="2:46">
      <c r="B7" s="142" t="str">
        <f>Mitarbeiter!C5</f>
        <v>Yasemin</v>
      </c>
      <c r="C7" s="142" t="str">
        <f>Mitarbeiter!D5</f>
        <v>Dönmez</v>
      </c>
      <c r="D7" s="39">
        <f>Mai!D7- COUNTIF(F7:AI7, "U")</f>
        <v>24</v>
      </c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</row>
    <row r="8" spans="2:46">
      <c r="B8" s="142" t="str">
        <f>Mitarbeiter!C6</f>
        <v>Dorothee</v>
      </c>
      <c r="C8" s="142" t="str">
        <f>Mitarbeiter!D6</f>
        <v>Thiel</v>
      </c>
      <c r="D8" s="39">
        <f>Mai!D8- COUNTIF(F8:AI8, "U")</f>
        <v>24</v>
      </c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</row>
    <row r="9" spans="2:46">
      <c r="B9" s="142" t="str">
        <f>Mitarbeiter!C7</f>
        <v>Alexander</v>
      </c>
      <c r="C9" s="142" t="str">
        <f>Mitarbeiter!D7</f>
        <v>Rhode</v>
      </c>
      <c r="D9" s="39">
        <f>Mai!D9- COUNTIF(F9:AI9, "U")</f>
        <v>24</v>
      </c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</row>
    <row r="10" spans="2:46">
      <c r="B10" s="142" t="str">
        <f>Mitarbeiter!C8</f>
        <v>André</v>
      </c>
      <c r="C10" s="142" t="str">
        <f>Mitarbeiter!D8</f>
        <v>Sommer</v>
      </c>
      <c r="D10" s="39">
        <f>Mai!D10- COUNTIF(F10:AI10, "U")</f>
        <v>24</v>
      </c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</row>
    <row r="11" spans="2:46">
      <c r="B11" s="142" t="str">
        <f>Mitarbeiter!C9</f>
        <v>Kilian</v>
      </c>
      <c r="C11" s="142" t="str">
        <f>Mitarbeiter!D9</f>
        <v>Klebinger</v>
      </c>
      <c r="D11" s="39">
        <f>Mai!D11- COUNTIF(F11:AI11, "U")</f>
        <v>17</v>
      </c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</row>
    <row r="12" spans="2:46">
      <c r="B12" s="142" t="str">
        <f>Mitarbeiter!C10</f>
        <v>Dick</v>
      </c>
      <c r="C12" s="142" t="str">
        <f>Mitarbeiter!D10</f>
        <v>Taylor</v>
      </c>
      <c r="D12" s="39">
        <f>Mai!D12- COUNTIF(F12:AI12, "U")</f>
        <v>15</v>
      </c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</row>
    <row r="13" spans="2:46">
      <c r="B13" s="142" t="str">
        <f>Mitarbeiter!C11</f>
        <v>Oskar</v>
      </c>
      <c r="C13" s="142" t="str">
        <f>Mitarbeiter!D11</f>
        <v>Hummel</v>
      </c>
      <c r="D13" s="39">
        <f>Mai!D13- COUNTIF(F13:AI13, "U")</f>
        <v>24</v>
      </c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</row>
    <row r="14" spans="2:46">
      <c r="B14" s="142" t="str">
        <f>Mitarbeiter!C12</f>
        <v>Melanie</v>
      </c>
      <c r="C14" s="142" t="str">
        <f>Mitarbeiter!D12</f>
        <v>Chrisholm</v>
      </c>
      <c r="D14" s="39">
        <f>Mai!D14- COUNTIF(F14:AI14, "U")</f>
        <v>24</v>
      </c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</row>
    <row r="15" spans="2:46">
      <c r="B15" s="142" t="str">
        <f>Mitarbeiter!C13</f>
        <v>Daniel</v>
      </c>
      <c r="C15" s="142" t="str">
        <f>Mitarbeiter!D13</f>
        <v>Mertens</v>
      </c>
      <c r="D15" s="39">
        <f>Mai!D15- COUNTIF(F15:AI15, "U")</f>
        <v>10</v>
      </c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</row>
    <row r="16" spans="2:46">
      <c r="B16" s="142" t="str">
        <f>Mitarbeiter!C14</f>
        <v>Michaella</v>
      </c>
      <c r="C16" s="142" t="str">
        <f>Mitarbeiter!D14</f>
        <v>Keeves</v>
      </c>
      <c r="D16" s="39">
        <f>Mai!D16- COUNTIF(F16:AI16, "U")</f>
        <v>24</v>
      </c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</row>
    <row r="17" spans="2:35">
      <c r="B17" s="142" t="str">
        <f>Mitarbeiter!C15</f>
        <v>Luca</v>
      </c>
      <c r="C17" s="142" t="str">
        <f>Mitarbeiter!D15</f>
        <v>Reist</v>
      </c>
      <c r="D17" s="39">
        <f>Mai!D17- COUNTIF(F17:AI17, "U")</f>
        <v>24</v>
      </c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</row>
    <row r="18" spans="2:35">
      <c r="B18" s="142" t="str">
        <f>Mitarbeiter!C16</f>
        <v>Melanie</v>
      </c>
      <c r="C18" s="142" t="str">
        <f>Mitarbeiter!D16</f>
        <v>Brown</v>
      </c>
      <c r="D18" s="39">
        <f>Mai!D18- COUNTIF(F18:AI18, "U")</f>
        <v>12</v>
      </c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</row>
    <row r="19" spans="2:35">
      <c r="B19" s="142" t="str">
        <f>Mitarbeiter!C17</f>
        <v>Adrian</v>
      </c>
      <c r="C19" s="142" t="str">
        <f>Mitarbeiter!D17</f>
        <v>Zodel</v>
      </c>
      <c r="D19" s="39">
        <f>Mai!D19- COUNTIF(F19:AI19, "U")</f>
        <v>24</v>
      </c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</row>
    <row r="20" spans="2:35">
      <c r="AH20" s="37"/>
    </row>
    <row r="21" spans="2:35">
      <c r="AH21" s="37"/>
    </row>
    <row r="22" spans="2:35">
      <c r="B22" s="140"/>
      <c r="C22" s="129" t="s">
        <v>157</v>
      </c>
      <c r="D22" s="130"/>
      <c r="AH22" s="37"/>
    </row>
    <row r="23" spans="2:35">
      <c r="B23" s="131"/>
      <c r="C23" s="132" t="s">
        <v>156</v>
      </c>
      <c r="D23" s="133"/>
    </row>
    <row r="24" spans="2:35">
      <c r="B24" s="134" t="s">
        <v>104</v>
      </c>
      <c r="C24" s="132" t="s">
        <v>158</v>
      </c>
      <c r="D24" s="133"/>
    </row>
    <row r="25" spans="2:35">
      <c r="B25" s="135" t="s">
        <v>107</v>
      </c>
      <c r="C25" s="132" t="s">
        <v>22</v>
      </c>
      <c r="D25" s="133"/>
    </row>
    <row r="26" spans="2:35">
      <c r="B26" s="136" t="s">
        <v>116</v>
      </c>
      <c r="C26" s="132" t="s">
        <v>115</v>
      </c>
      <c r="D26" s="133"/>
    </row>
    <row r="27" spans="2:35">
      <c r="B27" s="137" t="s">
        <v>113</v>
      </c>
      <c r="C27" s="138" t="s">
        <v>112</v>
      </c>
      <c r="D27" s="139"/>
    </row>
    <row r="28" spans="2:35">
      <c r="B28" s="128"/>
    </row>
  </sheetData>
  <sheetProtection algorithmName="SHA-512" hashValue="s7PmJDtDUEE0fdg2fsE1xi6JUV35UOKcGrTyAE/w2pOB1JPJeT9AC9IsbfrrPanDJmDSX/4oaztcvL4WuDroGA==" saltValue="nhRxrzGsEGsZm84nrvXnDg==" spinCount="100000" sheet="1" objects="1" scenarios="1" selectLockedCells="1"/>
  <mergeCells count="4">
    <mergeCell ref="F1:AI2"/>
    <mergeCell ref="B3:B4"/>
    <mergeCell ref="C3:C4"/>
    <mergeCell ref="D3:D4"/>
  </mergeCells>
  <conditionalFormatting sqref="F6:AI19">
    <cfRule type="expression" dxfId="104" priority="7">
      <formula>F6="K"</formula>
    </cfRule>
    <cfRule type="expression" dxfId="103" priority="15">
      <formula>F6="A"</formula>
    </cfRule>
    <cfRule type="expression" dxfId="102" priority="16">
      <formula>F6="S"</formula>
    </cfRule>
    <cfRule type="expression" dxfId="101" priority="17">
      <formula>F6="U"</formula>
    </cfRule>
    <cfRule type="expression" dxfId="100" priority="20">
      <formula>OR(WEEKDAY(F$4, 2)=6, WEEKDAY(F$4, 2)=7)</formula>
    </cfRule>
  </conditionalFormatting>
  <conditionalFormatting sqref="F4:AI4">
    <cfRule type="expression" dxfId="99" priority="8">
      <formula>OR(WEEKDAY(F4,2)=6, WEEKDAY(F4,2)=7)</formula>
    </cfRule>
  </conditionalFormatting>
  <conditionalFormatting sqref="B23">
    <cfRule type="expression" dxfId="98" priority="1">
      <formula>B23="K"</formula>
    </cfRule>
    <cfRule type="expression" dxfId="97" priority="2">
      <formula>B23="A"</formula>
    </cfRule>
    <cfRule type="expression" dxfId="96" priority="3">
      <formula>B23="S"</formula>
    </cfRule>
    <cfRule type="expression" dxfId="95" priority="4">
      <formula>B23="U"</formula>
    </cfRule>
  </conditionalFormatting>
  <pageMargins left="0.7" right="0.7" top="0.78740157499999996" bottom="0.78740157499999996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8" id="{85C18C1E-3B6F-4219-B43D-ED09B9672863}">
            <xm:f>AND(MATCH(F$3, Feiertage!$L$4:$L$10, 0),      INDEX(Feiertage!$M$4:$S$19, MATCH(Feiertage!$H$13, Feiertage!$M$3:$AB$3, 0),      MATCH(F$3, Feiertage!$L$4:$L$10, 0))="x")</xm:f>
            <x14:dxf>
              <fill>
                <patternFill>
                  <bgColor rgb="FFF7BE13"/>
                </patternFill>
              </fill>
            </x14:dxf>
          </x14:cfRule>
          <x14:cfRule type="expression" priority="19" id="{93A82939-E3F3-45CB-AE0E-F1320796623F}">
            <xm:f>NOT(ISERROR(MATCH(F$3,Feiertage!$C$4:$C$13,0)))</xm:f>
            <x14:dxf>
              <fill>
                <patternFill>
                  <bgColor rgb="FFF7BE13"/>
                </patternFill>
              </fill>
            </x14:dxf>
          </x14:cfRule>
          <xm:sqref>F6:AI19</xm:sqref>
        </x14:conditionalFormatting>
        <x14:conditionalFormatting xmlns:xm="http://schemas.microsoft.com/office/excel/2006/main">
          <x14:cfRule type="expression" priority="21" id="{A47D8C49-8520-4215-ACB8-F5A1B07B8208}">
            <xm:f>INDEX(Feiertage!$M$4:$AB$10,MATCH(F6,Feiertage!$L$3:$L$10,0),MATCH(Feiertage!$H$13,Feiertage!$M$3:$AB$3,0))</xm:f>
            <x14:dxf>
              <fill>
                <patternFill>
                  <bgColor rgb="FF7030A0"/>
                </patternFill>
              </fill>
            </x14:dxf>
          </x14:cfRule>
          <xm:sqref>K23</xm:sqref>
        </x14:conditionalFormatting>
        <x14:conditionalFormatting xmlns:xm="http://schemas.microsoft.com/office/excel/2006/main">
          <x14:cfRule type="expression" priority="5" id="{1EE78EAE-7AE7-4E55-A0D8-943FAAEEB72A}">
            <xm:f>AND(MATCH(B$3, Feiertage!$L$4:$L$10, 0),      INDEX(Feiertage!$M$4:$S$19, MATCH(Feiertage!$H$13, Feiertage!$M$3:$AB$3, 0),      MATCH(B$3, Feiertage!$L$4:$L$10, 0))="x")</xm:f>
            <x14:dxf>
              <fill>
                <patternFill>
                  <bgColor rgb="FFF7BE13"/>
                </patternFill>
              </fill>
            </x14:dxf>
          </x14:cfRule>
          <x14:cfRule type="expression" priority="6" id="{25C70F20-B496-4F74-9DC1-F33B44371F13}">
            <xm:f>NOT(ISERROR(MATCH(B$3,Feiertage!$C$4:$C$13,0)))</xm:f>
            <x14:dxf>
              <fill>
                <patternFill>
                  <bgColor rgb="FFF7BE13"/>
                </patternFill>
              </fill>
            </x14:dxf>
          </x14:cfRule>
          <xm:sqref>B23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 errorTitle="Abwesenheit eintragen" error="Geben Sie eine Abwesenheitsart an.">
          <x14:formula1>
            <xm:f>Feiertage!$F$4:$F$7</xm:f>
          </x14:formula1>
          <xm:sqref>F6:AI19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28"/>
  <sheetViews>
    <sheetView workbookViewId="0">
      <selection activeCell="F6" sqref="F6"/>
    </sheetView>
  </sheetViews>
  <sheetFormatPr baseColWidth="10" defaultRowHeight="15"/>
  <cols>
    <col min="1" max="1" width="3.42578125" customWidth="1"/>
    <col min="2" max="3" width="11.7109375" customWidth="1"/>
    <col min="4" max="4" width="11.7109375" style="37" customWidth="1"/>
    <col min="5" max="5" width="2" customWidth="1"/>
    <col min="6" max="33" width="5.42578125" style="37" customWidth="1"/>
    <col min="34" max="56" width="5.42578125" customWidth="1"/>
  </cols>
  <sheetData>
    <row r="1" spans="2:47">
      <c r="B1" s="31"/>
      <c r="C1" s="31"/>
      <c r="D1" s="32"/>
      <c r="F1" s="158">
        <f>EDATE(Feiertage!F13,6)</f>
        <v>45839</v>
      </c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</row>
    <row r="2" spans="2:47">
      <c r="B2" s="31"/>
      <c r="C2" s="31"/>
      <c r="D2" s="32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</row>
    <row r="3" spans="2:47" ht="15" customHeight="1">
      <c r="B3" s="160" t="s">
        <v>18</v>
      </c>
      <c r="C3" s="160" t="s">
        <v>19</v>
      </c>
      <c r="D3" s="161" t="s">
        <v>23</v>
      </c>
      <c r="E3" s="33"/>
      <c r="F3" s="106">
        <f>EDATE(Feiertage!F13,6)</f>
        <v>45839</v>
      </c>
      <c r="G3" s="106">
        <f>F3+1</f>
        <v>45840</v>
      </c>
      <c r="H3" s="106">
        <f t="shared" ref="H3:W4" si="0">G3+1</f>
        <v>45841</v>
      </c>
      <c r="I3" s="106">
        <f t="shared" si="0"/>
        <v>45842</v>
      </c>
      <c r="J3" s="106">
        <f t="shared" si="0"/>
        <v>45843</v>
      </c>
      <c r="K3" s="106">
        <f t="shared" si="0"/>
        <v>45844</v>
      </c>
      <c r="L3" s="106">
        <f t="shared" si="0"/>
        <v>45845</v>
      </c>
      <c r="M3" s="106">
        <f t="shared" si="0"/>
        <v>45846</v>
      </c>
      <c r="N3" s="106">
        <f t="shared" si="0"/>
        <v>45847</v>
      </c>
      <c r="O3" s="106">
        <f t="shared" si="0"/>
        <v>45848</v>
      </c>
      <c r="P3" s="106">
        <f t="shared" si="0"/>
        <v>45849</v>
      </c>
      <c r="Q3" s="106">
        <f t="shared" si="0"/>
        <v>45850</v>
      </c>
      <c r="R3" s="106">
        <f t="shared" si="0"/>
        <v>45851</v>
      </c>
      <c r="S3" s="106">
        <f t="shared" si="0"/>
        <v>45852</v>
      </c>
      <c r="T3" s="106">
        <f t="shared" si="0"/>
        <v>45853</v>
      </c>
      <c r="U3" s="106">
        <f t="shared" si="0"/>
        <v>45854</v>
      </c>
      <c r="V3" s="106">
        <f t="shared" si="0"/>
        <v>45855</v>
      </c>
      <c r="W3" s="106">
        <f t="shared" si="0"/>
        <v>45856</v>
      </c>
      <c r="X3" s="106">
        <f t="shared" ref="X3:AJ4" si="1">W3+1</f>
        <v>45857</v>
      </c>
      <c r="Y3" s="106">
        <f t="shared" si="1"/>
        <v>45858</v>
      </c>
      <c r="Z3" s="106">
        <f t="shared" si="1"/>
        <v>45859</v>
      </c>
      <c r="AA3" s="106">
        <f t="shared" si="1"/>
        <v>45860</v>
      </c>
      <c r="AB3" s="106">
        <f t="shared" si="1"/>
        <v>45861</v>
      </c>
      <c r="AC3" s="106">
        <f t="shared" si="1"/>
        <v>45862</v>
      </c>
      <c r="AD3" s="106">
        <f t="shared" si="1"/>
        <v>45863</v>
      </c>
      <c r="AE3" s="106">
        <f t="shared" si="1"/>
        <v>45864</v>
      </c>
      <c r="AF3" s="106">
        <f t="shared" si="1"/>
        <v>45865</v>
      </c>
      <c r="AG3" s="106">
        <f t="shared" si="1"/>
        <v>45866</v>
      </c>
      <c r="AH3" s="106">
        <f t="shared" si="1"/>
        <v>45867</v>
      </c>
      <c r="AI3" s="106">
        <f t="shared" si="1"/>
        <v>45868</v>
      </c>
      <c r="AJ3" s="106">
        <f t="shared" si="1"/>
        <v>45869</v>
      </c>
    </row>
    <row r="4" spans="2:47">
      <c r="B4" s="160"/>
      <c r="C4" s="160"/>
      <c r="D4" s="161"/>
      <c r="F4" s="107">
        <f>EDATE(Feiertage!F13,6)</f>
        <v>45839</v>
      </c>
      <c r="G4" s="107">
        <f>F4+1</f>
        <v>45840</v>
      </c>
      <c r="H4" s="107">
        <f t="shared" si="0"/>
        <v>45841</v>
      </c>
      <c r="I4" s="107">
        <f t="shared" si="0"/>
        <v>45842</v>
      </c>
      <c r="J4" s="107">
        <f t="shared" si="0"/>
        <v>45843</v>
      </c>
      <c r="K4" s="107">
        <f t="shared" si="0"/>
        <v>45844</v>
      </c>
      <c r="L4" s="107">
        <f t="shared" si="0"/>
        <v>45845</v>
      </c>
      <c r="M4" s="107">
        <f t="shared" si="0"/>
        <v>45846</v>
      </c>
      <c r="N4" s="107">
        <f t="shared" si="0"/>
        <v>45847</v>
      </c>
      <c r="O4" s="107">
        <f t="shared" si="0"/>
        <v>45848</v>
      </c>
      <c r="P4" s="107">
        <f t="shared" si="0"/>
        <v>45849</v>
      </c>
      <c r="Q4" s="107">
        <f t="shared" si="0"/>
        <v>45850</v>
      </c>
      <c r="R4" s="107">
        <f t="shared" si="0"/>
        <v>45851</v>
      </c>
      <c r="S4" s="107">
        <f t="shared" si="0"/>
        <v>45852</v>
      </c>
      <c r="T4" s="107">
        <f t="shared" si="0"/>
        <v>45853</v>
      </c>
      <c r="U4" s="107">
        <f t="shared" si="0"/>
        <v>45854</v>
      </c>
      <c r="V4" s="107">
        <f t="shared" si="0"/>
        <v>45855</v>
      </c>
      <c r="W4" s="107">
        <f t="shared" si="0"/>
        <v>45856</v>
      </c>
      <c r="X4" s="107">
        <f t="shared" si="1"/>
        <v>45857</v>
      </c>
      <c r="Y4" s="107">
        <f t="shared" si="1"/>
        <v>45858</v>
      </c>
      <c r="Z4" s="107">
        <f t="shared" si="1"/>
        <v>45859</v>
      </c>
      <c r="AA4" s="107">
        <f t="shared" si="1"/>
        <v>45860</v>
      </c>
      <c r="AB4" s="107">
        <f t="shared" si="1"/>
        <v>45861</v>
      </c>
      <c r="AC4" s="107">
        <f t="shared" si="1"/>
        <v>45862</v>
      </c>
      <c r="AD4" s="107">
        <f t="shared" si="1"/>
        <v>45863</v>
      </c>
      <c r="AE4" s="107">
        <f t="shared" si="1"/>
        <v>45864</v>
      </c>
      <c r="AF4" s="107">
        <f t="shared" si="1"/>
        <v>45865</v>
      </c>
      <c r="AG4" s="107">
        <f t="shared" si="1"/>
        <v>45866</v>
      </c>
      <c r="AH4" s="107">
        <f t="shared" si="1"/>
        <v>45867</v>
      </c>
      <c r="AI4" s="107">
        <f t="shared" si="1"/>
        <v>45868</v>
      </c>
      <c r="AJ4" s="107">
        <f t="shared" si="1"/>
        <v>45869</v>
      </c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</row>
    <row r="5" spans="2:47">
      <c r="B5" s="33"/>
      <c r="C5" s="33"/>
      <c r="D5" s="36"/>
      <c r="E5" s="33"/>
    </row>
    <row r="6" spans="2:47">
      <c r="B6" s="142" t="str">
        <f>Mitarbeiter!C4</f>
        <v>Sina</v>
      </c>
      <c r="C6" s="142" t="str">
        <f>Mitarbeiter!D4</f>
        <v>Horn</v>
      </c>
      <c r="D6" s="39">
        <f>Juni!D6 - COUNTIF(F6:AJ6, "U")</f>
        <v>24</v>
      </c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</row>
    <row r="7" spans="2:47">
      <c r="B7" s="142" t="str">
        <f>Mitarbeiter!C5</f>
        <v>Yasemin</v>
      </c>
      <c r="C7" s="142" t="str">
        <f>Mitarbeiter!D5</f>
        <v>Dönmez</v>
      </c>
      <c r="D7" s="39">
        <f>Juni!D7 - COUNTIF(F7:AJ7, "U")</f>
        <v>24</v>
      </c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</row>
    <row r="8" spans="2:47">
      <c r="B8" s="142" t="str">
        <f>Mitarbeiter!C6</f>
        <v>Dorothee</v>
      </c>
      <c r="C8" s="142" t="str">
        <f>Mitarbeiter!D6</f>
        <v>Thiel</v>
      </c>
      <c r="D8" s="39">
        <f>Juni!D8 - COUNTIF(F8:AJ8, "U")</f>
        <v>24</v>
      </c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</row>
    <row r="9" spans="2:47">
      <c r="B9" s="142" t="str">
        <f>Mitarbeiter!C7</f>
        <v>Alexander</v>
      </c>
      <c r="C9" s="142" t="str">
        <f>Mitarbeiter!D7</f>
        <v>Rhode</v>
      </c>
      <c r="D9" s="39">
        <f>Juni!D9 - COUNTIF(F9:AJ9, "U")</f>
        <v>24</v>
      </c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</row>
    <row r="10" spans="2:47">
      <c r="B10" s="142" t="str">
        <f>Mitarbeiter!C8</f>
        <v>André</v>
      </c>
      <c r="C10" s="142" t="str">
        <f>Mitarbeiter!D8</f>
        <v>Sommer</v>
      </c>
      <c r="D10" s="39">
        <f>Juni!D10 - COUNTIF(F10:AJ10, "U")</f>
        <v>24</v>
      </c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</row>
    <row r="11" spans="2:47">
      <c r="B11" s="142" t="str">
        <f>Mitarbeiter!C9</f>
        <v>Kilian</v>
      </c>
      <c r="C11" s="142" t="str">
        <f>Mitarbeiter!D9</f>
        <v>Klebinger</v>
      </c>
      <c r="D11" s="39">
        <f>Juni!D11 - COUNTIF(F11:AJ11, "U")</f>
        <v>17</v>
      </c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</row>
    <row r="12" spans="2:47">
      <c r="B12" s="142" t="str">
        <f>Mitarbeiter!C10</f>
        <v>Dick</v>
      </c>
      <c r="C12" s="142" t="str">
        <f>Mitarbeiter!D10</f>
        <v>Taylor</v>
      </c>
      <c r="D12" s="39">
        <f>Juni!D12 - COUNTIF(F12:AJ12, "U")</f>
        <v>15</v>
      </c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</row>
    <row r="13" spans="2:47">
      <c r="B13" s="142" t="str">
        <f>Mitarbeiter!C11</f>
        <v>Oskar</v>
      </c>
      <c r="C13" s="142" t="str">
        <f>Mitarbeiter!D11</f>
        <v>Hummel</v>
      </c>
      <c r="D13" s="39">
        <f>Juni!D13 - COUNTIF(F13:AJ13, "U")</f>
        <v>24</v>
      </c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</row>
    <row r="14" spans="2:47">
      <c r="B14" s="142" t="str">
        <f>Mitarbeiter!C12</f>
        <v>Melanie</v>
      </c>
      <c r="C14" s="142" t="str">
        <f>Mitarbeiter!D12</f>
        <v>Chrisholm</v>
      </c>
      <c r="D14" s="39">
        <f>Juni!D14 - COUNTIF(F14:AJ14, "U")</f>
        <v>24</v>
      </c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</row>
    <row r="15" spans="2:47">
      <c r="B15" s="142" t="str">
        <f>Mitarbeiter!C13</f>
        <v>Daniel</v>
      </c>
      <c r="C15" s="142" t="str">
        <f>Mitarbeiter!D13</f>
        <v>Mertens</v>
      </c>
      <c r="D15" s="39">
        <f>Juni!D15 - COUNTIF(F15:AJ15, "U")</f>
        <v>10</v>
      </c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</row>
    <row r="16" spans="2:47">
      <c r="B16" s="142" t="str">
        <f>Mitarbeiter!C14</f>
        <v>Michaella</v>
      </c>
      <c r="C16" s="142" t="str">
        <f>Mitarbeiter!D14</f>
        <v>Keeves</v>
      </c>
      <c r="D16" s="39">
        <f>Juni!D16 - COUNTIF(F16:AJ16, "U")</f>
        <v>24</v>
      </c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</row>
    <row r="17" spans="2:36">
      <c r="B17" s="142" t="str">
        <f>Mitarbeiter!C15</f>
        <v>Luca</v>
      </c>
      <c r="C17" s="142" t="str">
        <f>Mitarbeiter!D15</f>
        <v>Reist</v>
      </c>
      <c r="D17" s="39">
        <f>Juni!D17 - COUNTIF(F17:AJ17, "U")</f>
        <v>24</v>
      </c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</row>
    <row r="18" spans="2:36">
      <c r="B18" s="142" t="str">
        <f>Mitarbeiter!C16</f>
        <v>Melanie</v>
      </c>
      <c r="C18" s="142" t="str">
        <f>Mitarbeiter!D16</f>
        <v>Brown</v>
      </c>
      <c r="D18" s="39">
        <f>Juni!D18 - COUNTIF(F18:AJ18, "U")</f>
        <v>12</v>
      </c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</row>
    <row r="19" spans="2:36">
      <c r="B19" s="142" t="str">
        <f>Mitarbeiter!C17</f>
        <v>Adrian</v>
      </c>
      <c r="C19" s="142" t="str">
        <f>Mitarbeiter!D17</f>
        <v>Zodel</v>
      </c>
      <c r="D19" s="39">
        <f>Juni!D19 - COUNTIF(F19:AJ19, "U")</f>
        <v>24</v>
      </c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</row>
    <row r="20" spans="2:36">
      <c r="AH20" s="37"/>
    </row>
    <row r="21" spans="2:36">
      <c r="AH21" s="37"/>
    </row>
    <row r="22" spans="2:36">
      <c r="B22" s="140"/>
      <c r="C22" s="129" t="s">
        <v>157</v>
      </c>
      <c r="D22" s="130"/>
      <c r="AH22" s="37"/>
    </row>
    <row r="23" spans="2:36">
      <c r="B23" s="131"/>
      <c r="C23" s="132" t="s">
        <v>156</v>
      </c>
      <c r="D23" s="133"/>
    </row>
    <row r="24" spans="2:36">
      <c r="B24" s="134" t="s">
        <v>104</v>
      </c>
      <c r="C24" s="132" t="s">
        <v>158</v>
      </c>
      <c r="D24" s="133"/>
    </row>
    <row r="25" spans="2:36">
      <c r="B25" s="135" t="s">
        <v>107</v>
      </c>
      <c r="C25" s="132" t="s">
        <v>22</v>
      </c>
      <c r="D25" s="133"/>
    </row>
    <row r="26" spans="2:36">
      <c r="B26" s="136" t="s">
        <v>116</v>
      </c>
      <c r="C26" s="132" t="s">
        <v>115</v>
      </c>
      <c r="D26" s="133"/>
    </row>
    <row r="27" spans="2:36">
      <c r="B27" s="137" t="s">
        <v>113</v>
      </c>
      <c r="C27" s="138" t="s">
        <v>112</v>
      </c>
      <c r="D27" s="139"/>
    </row>
    <row r="28" spans="2:36">
      <c r="B28" s="128"/>
    </row>
  </sheetData>
  <sheetProtection algorithmName="SHA-512" hashValue="JVKS6YDsHZh2nd2f3PUBcQkYtRVjMxoezmF/LNtuCO/9vuViLzNWiFbXjqVbwv7XrQEmkIn0oGBXjqyEqBdciA==" saltValue="V1XyVuMbEU6AaUIBBGrJuw==" spinCount="100000" sheet="1" objects="1" scenarios="1" selectLockedCells="1"/>
  <mergeCells count="4">
    <mergeCell ref="F1:AJ2"/>
    <mergeCell ref="B3:B4"/>
    <mergeCell ref="C3:C4"/>
    <mergeCell ref="D3:D4"/>
  </mergeCells>
  <conditionalFormatting sqref="F6:AJ19">
    <cfRule type="expression" dxfId="89" priority="7">
      <formula>F6="K"</formula>
    </cfRule>
    <cfRule type="expression" dxfId="88" priority="15">
      <formula>F6="A"</formula>
    </cfRule>
    <cfRule type="expression" dxfId="87" priority="16">
      <formula>F6="S"</formula>
    </cfRule>
    <cfRule type="expression" dxfId="86" priority="17">
      <formula>F6="U"</formula>
    </cfRule>
    <cfRule type="expression" dxfId="85" priority="20">
      <formula>OR(WEEKDAY(F$4, 2)=6, WEEKDAY(F$4, 2)=7)</formula>
    </cfRule>
  </conditionalFormatting>
  <conditionalFormatting sqref="F4:AJ4">
    <cfRule type="expression" dxfId="84" priority="8">
      <formula>OR(WEEKDAY(F4,2)=6, WEEKDAY(F4,2)=7)</formula>
    </cfRule>
  </conditionalFormatting>
  <conditionalFormatting sqref="B23">
    <cfRule type="expression" dxfId="83" priority="1">
      <formula>B23="K"</formula>
    </cfRule>
    <cfRule type="expression" dxfId="82" priority="2">
      <formula>B23="A"</formula>
    </cfRule>
    <cfRule type="expression" dxfId="81" priority="3">
      <formula>B23="S"</formula>
    </cfRule>
    <cfRule type="expression" dxfId="80" priority="4">
      <formula>B23="U"</formula>
    </cfRule>
  </conditionalFormatting>
  <pageMargins left="0.7" right="0.7" top="0.78740157499999996" bottom="0.78740157499999996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8" id="{E0B7D147-2155-4F2F-8B1D-359402BC20FC}">
            <xm:f>AND(MATCH(F$3, Feiertage!$L$4:$L$10, 0),      INDEX(Feiertage!$M$4:$S$19, MATCH(Feiertage!$H$13, Feiertage!$M$3:$AB$3, 0),      MATCH(F$3, Feiertage!$L$4:$L$10, 0))="x")</xm:f>
            <x14:dxf>
              <fill>
                <patternFill>
                  <bgColor rgb="FFF7BE13"/>
                </patternFill>
              </fill>
            </x14:dxf>
          </x14:cfRule>
          <x14:cfRule type="expression" priority="19" id="{1B1AC611-A45E-4502-B21C-126E3EE43A70}">
            <xm:f>NOT(ISERROR(MATCH(F$3,Feiertage!$C$4:$C$13,0)))</xm:f>
            <x14:dxf>
              <fill>
                <patternFill>
                  <bgColor rgb="FFF7BE13"/>
                </patternFill>
              </fill>
            </x14:dxf>
          </x14:cfRule>
          <xm:sqref>F6:AJ19</xm:sqref>
        </x14:conditionalFormatting>
        <x14:conditionalFormatting xmlns:xm="http://schemas.microsoft.com/office/excel/2006/main">
          <x14:cfRule type="expression" priority="21" id="{1B7E0C51-8ED7-4BF7-91DE-2072B7DEF936}">
            <xm:f>INDEX(Feiertage!$M$4:$AB$10,MATCH(F6,Feiertage!$L$3:$L$10,0),MATCH(Feiertage!$H$13,Feiertage!$M$3:$AB$3,0))</xm:f>
            <x14:dxf>
              <fill>
                <patternFill>
                  <bgColor rgb="FF7030A0"/>
                </patternFill>
              </fill>
            </x14:dxf>
          </x14:cfRule>
          <xm:sqref>K23</xm:sqref>
        </x14:conditionalFormatting>
        <x14:conditionalFormatting xmlns:xm="http://schemas.microsoft.com/office/excel/2006/main">
          <x14:cfRule type="expression" priority="5" id="{866E94EA-553B-4001-9BB0-63EB9D880F7C}">
            <xm:f>AND(MATCH(B$3, Feiertage!$L$4:$L$10, 0),      INDEX(Feiertage!$M$4:$S$19, MATCH(Feiertage!$H$13, Feiertage!$M$3:$AB$3, 0),      MATCH(B$3, Feiertage!$L$4:$L$10, 0))="x")</xm:f>
            <x14:dxf>
              <fill>
                <patternFill>
                  <bgColor rgb="FFF7BE13"/>
                </patternFill>
              </fill>
            </x14:dxf>
          </x14:cfRule>
          <x14:cfRule type="expression" priority="6" id="{62C40878-6B9B-4AAB-BAE8-F29C13A37AF0}">
            <xm:f>NOT(ISERROR(MATCH(B$3,Feiertage!$C$4:$C$13,0)))</xm:f>
            <x14:dxf>
              <fill>
                <patternFill>
                  <bgColor rgb="FFF7BE13"/>
                </patternFill>
              </fill>
            </x14:dxf>
          </x14:cfRule>
          <xm:sqref>B23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 errorTitle="Abwesenheit eintragen" error="Geben Sie eine Abwesenheitsart an.">
          <x14:formula1>
            <xm:f>Feiertage!$F$4:$F$7</xm:f>
          </x14:formula1>
          <xm:sqref>F6:AJ19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28"/>
  <sheetViews>
    <sheetView workbookViewId="0">
      <selection activeCell="F6" sqref="F6"/>
    </sheetView>
  </sheetViews>
  <sheetFormatPr baseColWidth="10" defaultRowHeight="15"/>
  <cols>
    <col min="1" max="1" width="3.42578125" customWidth="1"/>
    <col min="2" max="3" width="11.7109375" customWidth="1"/>
    <col min="4" max="4" width="11.7109375" style="37" customWidth="1"/>
    <col min="5" max="5" width="2" customWidth="1"/>
    <col min="6" max="33" width="5.42578125" style="37" customWidth="1"/>
    <col min="34" max="56" width="5.42578125" customWidth="1"/>
  </cols>
  <sheetData>
    <row r="1" spans="2:47">
      <c r="B1" s="31"/>
      <c r="C1" s="31"/>
      <c r="D1" s="32"/>
      <c r="F1" s="158">
        <f>EDATE(Feiertage!F13,7)</f>
        <v>45870</v>
      </c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</row>
    <row r="2" spans="2:47">
      <c r="B2" s="31"/>
      <c r="C2" s="31"/>
      <c r="D2" s="32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</row>
    <row r="3" spans="2:47" ht="15" customHeight="1">
      <c r="B3" s="160" t="s">
        <v>18</v>
      </c>
      <c r="C3" s="160" t="s">
        <v>19</v>
      </c>
      <c r="D3" s="161" t="s">
        <v>23</v>
      </c>
      <c r="E3" s="33"/>
      <c r="F3" s="106">
        <f>EDATE(Feiertage!F13,7)</f>
        <v>45870</v>
      </c>
      <c r="G3" s="106">
        <f>F3+1</f>
        <v>45871</v>
      </c>
      <c r="H3" s="106">
        <f t="shared" ref="H3:W4" si="0">G3+1</f>
        <v>45872</v>
      </c>
      <c r="I3" s="106">
        <f t="shared" si="0"/>
        <v>45873</v>
      </c>
      <c r="J3" s="106">
        <f t="shared" si="0"/>
        <v>45874</v>
      </c>
      <c r="K3" s="106">
        <f t="shared" si="0"/>
        <v>45875</v>
      </c>
      <c r="L3" s="106">
        <f t="shared" si="0"/>
        <v>45876</v>
      </c>
      <c r="M3" s="106">
        <f t="shared" si="0"/>
        <v>45877</v>
      </c>
      <c r="N3" s="106">
        <f t="shared" si="0"/>
        <v>45878</v>
      </c>
      <c r="O3" s="106">
        <f t="shared" si="0"/>
        <v>45879</v>
      </c>
      <c r="P3" s="106">
        <f t="shared" si="0"/>
        <v>45880</v>
      </c>
      <c r="Q3" s="106">
        <f t="shared" si="0"/>
        <v>45881</v>
      </c>
      <c r="R3" s="106">
        <f t="shared" si="0"/>
        <v>45882</v>
      </c>
      <c r="S3" s="106">
        <f t="shared" si="0"/>
        <v>45883</v>
      </c>
      <c r="T3" s="106">
        <f t="shared" si="0"/>
        <v>45884</v>
      </c>
      <c r="U3" s="106">
        <f t="shared" si="0"/>
        <v>45885</v>
      </c>
      <c r="V3" s="106">
        <f t="shared" si="0"/>
        <v>45886</v>
      </c>
      <c r="W3" s="106">
        <f t="shared" si="0"/>
        <v>45887</v>
      </c>
      <c r="X3" s="106">
        <f t="shared" ref="X3:AJ4" si="1">W3+1</f>
        <v>45888</v>
      </c>
      <c r="Y3" s="106">
        <f t="shared" si="1"/>
        <v>45889</v>
      </c>
      <c r="Z3" s="106">
        <f t="shared" si="1"/>
        <v>45890</v>
      </c>
      <c r="AA3" s="106">
        <f t="shared" si="1"/>
        <v>45891</v>
      </c>
      <c r="AB3" s="106">
        <f t="shared" si="1"/>
        <v>45892</v>
      </c>
      <c r="AC3" s="106">
        <f t="shared" si="1"/>
        <v>45893</v>
      </c>
      <c r="AD3" s="106">
        <f t="shared" si="1"/>
        <v>45894</v>
      </c>
      <c r="AE3" s="106">
        <f t="shared" si="1"/>
        <v>45895</v>
      </c>
      <c r="AF3" s="106">
        <f t="shared" si="1"/>
        <v>45896</v>
      </c>
      <c r="AG3" s="106">
        <f t="shared" si="1"/>
        <v>45897</v>
      </c>
      <c r="AH3" s="106">
        <f t="shared" si="1"/>
        <v>45898</v>
      </c>
      <c r="AI3" s="106">
        <f t="shared" si="1"/>
        <v>45899</v>
      </c>
      <c r="AJ3" s="106">
        <f t="shared" si="1"/>
        <v>45900</v>
      </c>
    </row>
    <row r="4" spans="2:47">
      <c r="B4" s="160"/>
      <c r="C4" s="160"/>
      <c r="D4" s="161"/>
      <c r="F4" s="107">
        <f>EDATE(Feiertage!F13,7)</f>
        <v>45870</v>
      </c>
      <c r="G4" s="107">
        <f>F4+1</f>
        <v>45871</v>
      </c>
      <c r="H4" s="107">
        <f t="shared" si="0"/>
        <v>45872</v>
      </c>
      <c r="I4" s="107">
        <f t="shared" si="0"/>
        <v>45873</v>
      </c>
      <c r="J4" s="107">
        <f t="shared" si="0"/>
        <v>45874</v>
      </c>
      <c r="K4" s="107">
        <f t="shared" si="0"/>
        <v>45875</v>
      </c>
      <c r="L4" s="107">
        <f t="shared" si="0"/>
        <v>45876</v>
      </c>
      <c r="M4" s="107">
        <f t="shared" si="0"/>
        <v>45877</v>
      </c>
      <c r="N4" s="107">
        <f t="shared" si="0"/>
        <v>45878</v>
      </c>
      <c r="O4" s="107">
        <f t="shared" si="0"/>
        <v>45879</v>
      </c>
      <c r="P4" s="107">
        <f t="shared" si="0"/>
        <v>45880</v>
      </c>
      <c r="Q4" s="107">
        <f t="shared" si="0"/>
        <v>45881</v>
      </c>
      <c r="R4" s="107">
        <f t="shared" si="0"/>
        <v>45882</v>
      </c>
      <c r="S4" s="107">
        <f t="shared" si="0"/>
        <v>45883</v>
      </c>
      <c r="T4" s="107">
        <f t="shared" si="0"/>
        <v>45884</v>
      </c>
      <c r="U4" s="107">
        <f t="shared" si="0"/>
        <v>45885</v>
      </c>
      <c r="V4" s="107">
        <f t="shared" si="0"/>
        <v>45886</v>
      </c>
      <c r="W4" s="107">
        <f t="shared" si="0"/>
        <v>45887</v>
      </c>
      <c r="X4" s="107">
        <f t="shared" si="1"/>
        <v>45888</v>
      </c>
      <c r="Y4" s="107">
        <f t="shared" si="1"/>
        <v>45889</v>
      </c>
      <c r="Z4" s="107">
        <f t="shared" si="1"/>
        <v>45890</v>
      </c>
      <c r="AA4" s="107">
        <f t="shared" si="1"/>
        <v>45891</v>
      </c>
      <c r="AB4" s="107">
        <f t="shared" si="1"/>
        <v>45892</v>
      </c>
      <c r="AC4" s="107">
        <f t="shared" si="1"/>
        <v>45893</v>
      </c>
      <c r="AD4" s="107">
        <f t="shared" si="1"/>
        <v>45894</v>
      </c>
      <c r="AE4" s="107">
        <f t="shared" si="1"/>
        <v>45895</v>
      </c>
      <c r="AF4" s="107">
        <f t="shared" si="1"/>
        <v>45896</v>
      </c>
      <c r="AG4" s="107">
        <f t="shared" si="1"/>
        <v>45897</v>
      </c>
      <c r="AH4" s="107">
        <f t="shared" si="1"/>
        <v>45898</v>
      </c>
      <c r="AI4" s="107">
        <f t="shared" si="1"/>
        <v>45899</v>
      </c>
      <c r="AJ4" s="107">
        <f t="shared" si="1"/>
        <v>45900</v>
      </c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</row>
    <row r="5" spans="2:47">
      <c r="B5" s="33"/>
      <c r="C5" s="33"/>
      <c r="D5" s="36"/>
      <c r="E5" s="33"/>
    </row>
    <row r="6" spans="2:47">
      <c r="B6" s="142" t="str">
        <f>Mitarbeiter!C4</f>
        <v>Sina</v>
      </c>
      <c r="C6" s="142" t="str">
        <f>Mitarbeiter!D4</f>
        <v>Horn</v>
      </c>
      <c r="D6" s="39">
        <f>Juli!D6 - COUNTIF(F6:AJ6, "U")</f>
        <v>24</v>
      </c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</row>
    <row r="7" spans="2:47">
      <c r="B7" s="142" t="str">
        <f>Mitarbeiter!C5</f>
        <v>Yasemin</v>
      </c>
      <c r="C7" s="142" t="str">
        <f>Mitarbeiter!D5</f>
        <v>Dönmez</v>
      </c>
      <c r="D7" s="39">
        <f>Juli!D7 - COUNTIF(F7:AJ7, "U")</f>
        <v>24</v>
      </c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</row>
    <row r="8" spans="2:47">
      <c r="B8" s="142" t="str">
        <f>Mitarbeiter!C6</f>
        <v>Dorothee</v>
      </c>
      <c r="C8" s="142" t="str">
        <f>Mitarbeiter!D6</f>
        <v>Thiel</v>
      </c>
      <c r="D8" s="39">
        <f>Juli!D8 - COUNTIF(F8:AJ8, "U")</f>
        <v>24</v>
      </c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</row>
    <row r="9" spans="2:47">
      <c r="B9" s="142" t="str">
        <f>Mitarbeiter!C7</f>
        <v>Alexander</v>
      </c>
      <c r="C9" s="142" t="str">
        <f>Mitarbeiter!D7</f>
        <v>Rhode</v>
      </c>
      <c r="D9" s="39">
        <f>Juli!D9 - COUNTIF(F9:AJ9, "U")</f>
        <v>24</v>
      </c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</row>
    <row r="10" spans="2:47">
      <c r="B10" s="142" t="str">
        <f>Mitarbeiter!C8</f>
        <v>André</v>
      </c>
      <c r="C10" s="142" t="str">
        <f>Mitarbeiter!D8</f>
        <v>Sommer</v>
      </c>
      <c r="D10" s="39">
        <f>Juli!D10 - COUNTIF(F10:AJ10, "U")</f>
        <v>24</v>
      </c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</row>
    <row r="11" spans="2:47">
      <c r="B11" s="142" t="str">
        <f>Mitarbeiter!C9</f>
        <v>Kilian</v>
      </c>
      <c r="C11" s="142" t="str">
        <f>Mitarbeiter!D9</f>
        <v>Klebinger</v>
      </c>
      <c r="D11" s="39">
        <f>Juli!D11 - COUNTIF(F11:AJ11, "U")</f>
        <v>17</v>
      </c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</row>
    <row r="12" spans="2:47">
      <c r="B12" s="142" t="str">
        <f>Mitarbeiter!C10</f>
        <v>Dick</v>
      </c>
      <c r="C12" s="142" t="str">
        <f>Mitarbeiter!D10</f>
        <v>Taylor</v>
      </c>
      <c r="D12" s="39">
        <f>Juli!D12 - COUNTIF(F12:AJ12, "U")</f>
        <v>15</v>
      </c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</row>
    <row r="13" spans="2:47">
      <c r="B13" s="142" t="str">
        <f>Mitarbeiter!C11</f>
        <v>Oskar</v>
      </c>
      <c r="C13" s="142" t="str">
        <f>Mitarbeiter!D11</f>
        <v>Hummel</v>
      </c>
      <c r="D13" s="39">
        <f>Juli!D13 - COUNTIF(F13:AJ13, "U")</f>
        <v>24</v>
      </c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</row>
    <row r="14" spans="2:47">
      <c r="B14" s="142" t="str">
        <f>Mitarbeiter!C12</f>
        <v>Melanie</v>
      </c>
      <c r="C14" s="142" t="str">
        <f>Mitarbeiter!D12</f>
        <v>Chrisholm</v>
      </c>
      <c r="D14" s="39">
        <f>Juli!D14 - COUNTIF(F14:AJ14, "U")</f>
        <v>24</v>
      </c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</row>
    <row r="15" spans="2:47">
      <c r="B15" s="142" t="str">
        <f>Mitarbeiter!C13</f>
        <v>Daniel</v>
      </c>
      <c r="C15" s="142" t="str">
        <f>Mitarbeiter!D13</f>
        <v>Mertens</v>
      </c>
      <c r="D15" s="39">
        <f>Juli!D15 - COUNTIF(F15:AJ15, "U")</f>
        <v>10</v>
      </c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</row>
    <row r="16" spans="2:47">
      <c r="B16" s="142" t="str">
        <f>Mitarbeiter!C14</f>
        <v>Michaella</v>
      </c>
      <c r="C16" s="142" t="str">
        <f>Mitarbeiter!D14</f>
        <v>Keeves</v>
      </c>
      <c r="D16" s="39">
        <f>Juli!D16 - COUNTIF(F16:AJ16, "U")</f>
        <v>24</v>
      </c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</row>
    <row r="17" spans="2:36">
      <c r="B17" s="142" t="str">
        <f>Mitarbeiter!C15</f>
        <v>Luca</v>
      </c>
      <c r="C17" s="142" t="str">
        <f>Mitarbeiter!D15</f>
        <v>Reist</v>
      </c>
      <c r="D17" s="39">
        <f>Juli!D17 - COUNTIF(F17:AJ17, "U")</f>
        <v>24</v>
      </c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</row>
    <row r="18" spans="2:36">
      <c r="B18" s="142" t="str">
        <f>Mitarbeiter!C16</f>
        <v>Melanie</v>
      </c>
      <c r="C18" s="142" t="str">
        <f>Mitarbeiter!D16</f>
        <v>Brown</v>
      </c>
      <c r="D18" s="39">
        <f>Juli!D18 - COUNTIF(F18:AJ18, "U")</f>
        <v>12</v>
      </c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</row>
    <row r="19" spans="2:36">
      <c r="B19" s="142" t="str">
        <f>Mitarbeiter!C17</f>
        <v>Adrian</v>
      </c>
      <c r="C19" s="142" t="str">
        <f>Mitarbeiter!D17</f>
        <v>Zodel</v>
      </c>
      <c r="D19" s="39">
        <f>Juli!D19 - COUNTIF(F19:AJ19, "U")</f>
        <v>24</v>
      </c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</row>
    <row r="20" spans="2:36">
      <c r="AH20" s="37"/>
    </row>
    <row r="21" spans="2:36">
      <c r="AH21" s="37"/>
    </row>
    <row r="22" spans="2:36">
      <c r="B22" s="140"/>
      <c r="C22" s="129" t="s">
        <v>157</v>
      </c>
      <c r="D22" s="130"/>
      <c r="AH22" s="37"/>
    </row>
    <row r="23" spans="2:36">
      <c r="B23" s="131"/>
      <c r="C23" s="132" t="s">
        <v>156</v>
      </c>
      <c r="D23" s="133"/>
    </row>
    <row r="24" spans="2:36">
      <c r="B24" s="134" t="s">
        <v>104</v>
      </c>
      <c r="C24" s="132" t="s">
        <v>158</v>
      </c>
      <c r="D24" s="133"/>
    </row>
    <row r="25" spans="2:36">
      <c r="B25" s="135" t="s">
        <v>107</v>
      </c>
      <c r="C25" s="132" t="s">
        <v>22</v>
      </c>
      <c r="D25" s="133"/>
    </row>
    <row r="26" spans="2:36">
      <c r="B26" s="136" t="s">
        <v>116</v>
      </c>
      <c r="C26" s="132" t="s">
        <v>115</v>
      </c>
      <c r="D26" s="133"/>
    </row>
    <row r="27" spans="2:36">
      <c r="B27" s="137" t="s">
        <v>113</v>
      </c>
      <c r="C27" s="138" t="s">
        <v>112</v>
      </c>
      <c r="D27" s="139"/>
    </row>
    <row r="28" spans="2:36">
      <c r="B28" s="128"/>
    </row>
  </sheetData>
  <sheetProtection algorithmName="SHA-512" hashValue="uCjKeF8Z5Lu0C++8VHQoVqB+KUsq6962o6jaq5AM33TbNICxvS37y3w9EHHLmnhkWXpvscE79K1FGWKgc3CAGQ==" saltValue="Z8MoCSQGpem8euB3adzrQw==" spinCount="100000" sheet="1" objects="1" scenarios="1" selectLockedCells="1"/>
  <mergeCells count="4">
    <mergeCell ref="F1:AJ2"/>
    <mergeCell ref="B3:B4"/>
    <mergeCell ref="C3:C4"/>
    <mergeCell ref="D3:D4"/>
  </mergeCells>
  <conditionalFormatting sqref="F6:AJ19">
    <cfRule type="expression" dxfId="74" priority="7">
      <formula>F6="K"</formula>
    </cfRule>
    <cfRule type="expression" dxfId="73" priority="15">
      <formula>F6="A"</formula>
    </cfRule>
    <cfRule type="expression" dxfId="72" priority="16">
      <formula>F6="S"</formula>
    </cfRule>
    <cfRule type="expression" dxfId="71" priority="17">
      <formula>F6="U"</formula>
    </cfRule>
    <cfRule type="expression" dxfId="70" priority="20">
      <formula>OR(WEEKDAY(F$4, 2)=6, WEEKDAY(F$4, 2)=7)</formula>
    </cfRule>
  </conditionalFormatting>
  <conditionalFormatting sqref="F4:AJ4">
    <cfRule type="expression" dxfId="69" priority="8">
      <formula>OR(WEEKDAY(F4,2)=6, WEEKDAY(F4,2)=7)</formula>
    </cfRule>
  </conditionalFormatting>
  <conditionalFormatting sqref="B23">
    <cfRule type="expression" dxfId="68" priority="1">
      <formula>B23="K"</formula>
    </cfRule>
    <cfRule type="expression" dxfId="67" priority="2">
      <formula>B23="A"</formula>
    </cfRule>
    <cfRule type="expression" dxfId="66" priority="3">
      <formula>B23="S"</formula>
    </cfRule>
    <cfRule type="expression" dxfId="65" priority="4">
      <formula>B23="U"</formula>
    </cfRule>
  </conditionalFormatting>
  <pageMargins left="0.7" right="0.7" top="0.78740157499999996" bottom="0.78740157499999996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8" id="{6C1234A4-A24E-4267-9947-EA39CCB2D9AE}">
            <xm:f>AND(MATCH(F$3, Feiertage!$L$4:$L$10, 0),      INDEX(Feiertage!$M$4:$S$19, MATCH(Feiertage!$H$13, Feiertage!$M$3:$AB$3, 0),      MATCH(F$3, Feiertage!$L$4:$L$10, 0))="x")</xm:f>
            <x14:dxf>
              <fill>
                <patternFill>
                  <bgColor rgb="FFF7BE13"/>
                </patternFill>
              </fill>
            </x14:dxf>
          </x14:cfRule>
          <x14:cfRule type="expression" priority="19" id="{0024A09C-ACFB-4449-BD50-102C985508B3}">
            <xm:f>NOT(ISERROR(MATCH(F$3,Feiertage!$C$4:$C$13,0)))</xm:f>
            <x14:dxf>
              <fill>
                <patternFill>
                  <bgColor rgb="FFF7BE13"/>
                </patternFill>
              </fill>
            </x14:dxf>
          </x14:cfRule>
          <xm:sqref>F6:AJ19</xm:sqref>
        </x14:conditionalFormatting>
        <x14:conditionalFormatting xmlns:xm="http://schemas.microsoft.com/office/excel/2006/main">
          <x14:cfRule type="expression" priority="21" id="{76DAD05A-EB2E-4541-AE9C-B7466109A562}">
            <xm:f>INDEX(Feiertage!$M$4:$AB$10,MATCH(F6,Feiertage!$L$3:$L$10,0),MATCH(Feiertage!$H$13,Feiertage!$M$3:$AB$3,0))</xm:f>
            <x14:dxf>
              <fill>
                <patternFill>
                  <bgColor rgb="FF7030A0"/>
                </patternFill>
              </fill>
            </x14:dxf>
          </x14:cfRule>
          <xm:sqref>K23</xm:sqref>
        </x14:conditionalFormatting>
        <x14:conditionalFormatting xmlns:xm="http://schemas.microsoft.com/office/excel/2006/main">
          <x14:cfRule type="expression" priority="5" id="{13B754C7-4A6D-4515-87CC-BF463DE6DC8E}">
            <xm:f>AND(MATCH(B$3, Feiertage!$L$4:$L$10, 0),      INDEX(Feiertage!$M$4:$S$19, MATCH(Feiertage!$H$13, Feiertage!$M$3:$AB$3, 0),      MATCH(B$3, Feiertage!$L$4:$L$10, 0))="x")</xm:f>
            <x14:dxf>
              <fill>
                <patternFill>
                  <bgColor rgb="FFF7BE13"/>
                </patternFill>
              </fill>
            </x14:dxf>
          </x14:cfRule>
          <x14:cfRule type="expression" priority="6" id="{EA296115-916C-485E-8576-F6AC7C21F08F}">
            <xm:f>NOT(ISERROR(MATCH(B$3,Feiertage!$C$4:$C$13,0)))</xm:f>
            <x14:dxf>
              <fill>
                <patternFill>
                  <bgColor rgb="FFF7BE13"/>
                </patternFill>
              </fill>
            </x14:dxf>
          </x14:cfRule>
          <xm:sqref>B23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 errorTitle="Abwesenheit eintragen" error="Geben Sie eine Abwesenheitsart an.">
          <x14:formula1>
            <xm:f>Feiertage!$F$4:$F$7</xm:f>
          </x14:formula1>
          <xm:sqref>F6:AJ19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T28"/>
  <sheetViews>
    <sheetView workbookViewId="0">
      <selection activeCell="F6" sqref="F6"/>
    </sheetView>
  </sheetViews>
  <sheetFormatPr baseColWidth="10" defaultRowHeight="15"/>
  <cols>
    <col min="1" max="1" width="3.42578125" customWidth="1"/>
    <col min="2" max="3" width="11.7109375" customWidth="1"/>
    <col min="4" max="4" width="11.7109375" style="37" customWidth="1"/>
    <col min="5" max="5" width="2" customWidth="1"/>
    <col min="6" max="33" width="5.42578125" style="37" customWidth="1"/>
    <col min="34" max="55" width="5.42578125" customWidth="1"/>
  </cols>
  <sheetData>
    <row r="1" spans="2:46">
      <c r="B1" s="31"/>
      <c r="C1" s="31"/>
      <c r="D1" s="32"/>
      <c r="F1" s="158">
        <f>EDATE(Feiertage!F13,8)</f>
        <v>45901</v>
      </c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</row>
    <row r="2" spans="2:46">
      <c r="B2" s="31"/>
      <c r="C2" s="31"/>
      <c r="D2" s="32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</row>
    <row r="3" spans="2:46" ht="15" customHeight="1">
      <c r="B3" s="160" t="s">
        <v>18</v>
      </c>
      <c r="C3" s="160" t="s">
        <v>19</v>
      </c>
      <c r="D3" s="161" t="s">
        <v>23</v>
      </c>
      <c r="E3" s="33"/>
      <c r="F3" s="106">
        <f>EDATE(Feiertage!F13,8)</f>
        <v>45901</v>
      </c>
      <c r="G3" s="106">
        <f>F3+1</f>
        <v>45902</v>
      </c>
      <c r="H3" s="106">
        <f t="shared" ref="H3:W4" si="0">G3+1</f>
        <v>45903</v>
      </c>
      <c r="I3" s="106">
        <f t="shared" si="0"/>
        <v>45904</v>
      </c>
      <c r="J3" s="106">
        <f t="shared" si="0"/>
        <v>45905</v>
      </c>
      <c r="K3" s="106">
        <f t="shared" si="0"/>
        <v>45906</v>
      </c>
      <c r="L3" s="106">
        <f t="shared" si="0"/>
        <v>45907</v>
      </c>
      <c r="M3" s="106">
        <f t="shared" si="0"/>
        <v>45908</v>
      </c>
      <c r="N3" s="106">
        <f t="shared" si="0"/>
        <v>45909</v>
      </c>
      <c r="O3" s="106">
        <f t="shared" si="0"/>
        <v>45910</v>
      </c>
      <c r="P3" s="106">
        <f t="shared" si="0"/>
        <v>45911</v>
      </c>
      <c r="Q3" s="106">
        <f t="shared" si="0"/>
        <v>45912</v>
      </c>
      <c r="R3" s="106">
        <f t="shared" si="0"/>
        <v>45913</v>
      </c>
      <c r="S3" s="106">
        <f t="shared" si="0"/>
        <v>45914</v>
      </c>
      <c r="T3" s="106">
        <f t="shared" si="0"/>
        <v>45915</v>
      </c>
      <c r="U3" s="106">
        <f t="shared" si="0"/>
        <v>45916</v>
      </c>
      <c r="V3" s="106">
        <f t="shared" si="0"/>
        <v>45917</v>
      </c>
      <c r="W3" s="106">
        <f t="shared" si="0"/>
        <v>45918</v>
      </c>
      <c r="X3" s="106">
        <f t="shared" ref="X3:AI4" si="1">W3+1</f>
        <v>45919</v>
      </c>
      <c r="Y3" s="106">
        <f t="shared" si="1"/>
        <v>45920</v>
      </c>
      <c r="Z3" s="106">
        <f t="shared" si="1"/>
        <v>45921</v>
      </c>
      <c r="AA3" s="106">
        <f t="shared" si="1"/>
        <v>45922</v>
      </c>
      <c r="AB3" s="106">
        <f t="shared" si="1"/>
        <v>45923</v>
      </c>
      <c r="AC3" s="106">
        <f t="shared" si="1"/>
        <v>45924</v>
      </c>
      <c r="AD3" s="106">
        <f t="shared" si="1"/>
        <v>45925</v>
      </c>
      <c r="AE3" s="106">
        <f t="shared" si="1"/>
        <v>45926</v>
      </c>
      <c r="AF3" s="106">
        <f t="shared" si="1"/>
        <v>45927</v>
      </c>
      <c r="AG3" s="106">
        <f t="shared" si="1"/>
        <v>45928</v>
      </c>
      <c r="AH3" s="106">
        <f t="shared" si="1"/>
        <v>45929</v>
      </c>
      <c r="AI3" s="106">
        <f t="shared" si="1"/>
        <v>45930</v>
      </c>
    </row>
    <row r="4" spans="2:46">
      <c r="B4" s="160"/>
      <c r="C4" s="160"/>
      <c r="D4" s="161"/>
      <c r="F4" s="107">
        <f>EDATE(Feiertage!F13,8)</f>
        <v>45901</v>
      </c>
      <c r="G4" s="107">
        <f>F4+1</f>
        <v>45902</v>
      </c>
      <c r="H4" s="107">
        <f t="shared" si="0"/>
        <v>45903</v>
      </c>
      <c r="I4" s="107">
        <f t="shared" si="0"/>
        <v>45904</v>
      </c>
      <c r="J4" s="107">
        <f t="shared" si="0"/>
        <v>45905</v>
      </c>
      <c r="K4" s="107">
        <f t="shared" si="0"/>
        <v>45906</v>
      </c>
      <c r="L4" s="107">
        <f t="shared" si="0"/>
        <v>45907</v>
      </c>
      <c r="M4" s="107">
        <f t="shared" si="0"/>
        <v>45908</v>
      </c>
      <c r="N4" s="107">
        <f t="shared" si="0"/>
        <v>45909</v>
      </c>
      <c r="O4" s="107">
        <f t="shared" si="0"/>
        <v>45910</v>
      </c>
      <c r="P4" s="107">
        <f t="shared" si="0"/>
        <v>45911</v>
      </c>
      <c r="Q4" s="107">
        <f t="shared" si="0"/>
        <v>45912</v>
      </c>
      <c r="R4" s="107">
        <f t="shared" si="0"/>
        <v>45913</v>
      </c>
      <c r="S4" s="107">
        <f t="shared" si="0"/>
        <v>45914</v>
      </c>
      <c r="T4" s="107">
        <f t="shared" si="0"/>
        <v>45915</v>
      </c>
      <c r="U4" s="107">
        <f t="shared" si="0"/>
        <v>45916</v>
      </c>
      <c r="V4" s="107">
        <f t="shared" si="0"/>
        <v>45917</v>
      </c>
      <c r="W4" s="107">
        <f t="shared" si="0"/>
        <v>45918</v>
      </c>
      <c r="X4" s="107">
        <f t="shared" si="1"/>
        <v>45919</v>
      </c>
      <c r="Y4" s="107">
        <f t="shared" si="1"/>
        <v>45920</v>
      </c>
      <c r="Z4" s="107">
        <f t="shared" si="1"/>
        <v>45921</v>
      </c>
      <c r="AA4" s="107">
        <f t="shared" si="1"/>
        <v>45922</v>
      </c>
      <c r="AB4" s="107">
        <f t="shared" si="1"/>
        <v>45923</v>
      </c>
      <c r="AC4" s="107">
        <f t="shared" si="1"/>
        <v>45924</v>
      </c>
      <c r="AD4" s="107">
        <f t="shared" si="1"/>
        <v>45925</v>
      </c>
      <c r="AE4" s="107">
        <f t="shared" si="1"/>
        <v>45926</v>
      </c>
      <c r="AF4" s="107">
        <f t="shared" si="1"/>
        <v>45927</v>
      </c>
      <c r="AG4" s="107">
        <f t="shared" si="1"/>
        <v>45928</v>
      </c>
      <c r="AH4" s="107">
        <f t="shared" si="1"/>
        <v>45929</v>
      </c>
      <c r="AI4" s="107">
        <f t="shared" si="1"/>
        <v>45930</v>
      </c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</row>
    <row r="5" spans="2:46">
      <c r="B5" s="33"/>
      <c r="C5" s="33"/>
      <c r="D5" s="36"/>
      <c r="E5" s="33"/>
    </row>
    <row r="6" spans="2:46">
      <c r="B6" s="142" t="str">
        <f>Mitarbeiter!C4</f>
        <v>Sina</v>
      </c>
      <c r="C6" s="142" t="str">
        <f>Mitarbeiter!D4</f>
        <v>Horn</v>
      </c>
      <c r="D6" s="39">
        <f>August!D6 - COUNTIF(F6:AI6, "U")</f>
        <v>24</v>
      </c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</row>
    <row r="7" spans="2:46">
      <c r="B7" s="142" t="str">
        <f>Mitarbeiter!C5</f>
        <v>Yasemin</v>
      </c>
      <c r="C7" s="142" t="str">
        <f>Mitarbeiter!D5</f>
        <v>Dönmez</v>
      </c>
      <c r="D7" s="39">
        <f>August!D7 - COUNTIF(F7:AI7, "U")</f>
        <v>24</v>
      </c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</row>
    <row r="8" spans="2:46">
      <c r="B8" s="142" t="str">
        <f>Mitarbeiter!C6</f>
        <v>Dorothee</v>
      </c>
      <c r="C8" s="142" t="str">
        <f>Mitarbeiter!D6</f>
        <v>Thiel</v>
      </c>
      <c r="D8" s="39">
        <f>August!D8 - COUNTIF(F8:AI8, "U")</f>
        <v>24</v>
      </c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</row>
    <row r="9" spans="2:46">
      <c r="B9" s="142" t="str">
        <f>Mitarbeiter!C7</f>
        <v>Alexander</v>
      </c>
      <c r="C9" s="142" t="str">
        <f>Mitarbeiter!D7</f>
        <v>Rhode</v>
      </c>
      <c r="D9" s="39">
        <f>August!D9 - COUNTIF(F9:AI9, "U")</f>
        <v>24</v>
      </c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</row>
    <row r="10" spans="2:46">
      <c r="B10" s="142" t="str">
        <f>Mitarbeiter!C8</f>
        <v>André</v>
      </c>
      <c r="C10" s="142" t="str">
        <f>Mitarbeiter!D8</f>
        <v>Sommer</v>
      </c>
      <c r="D10" s="39">
        <f>August!D10 - COUNTIF(F10:AI10, "U")</f>
        <v>24</v>
      </c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</row>
    <row r="11" spans="2:46">
      <c r="B11" s="142" t="str">
        <f>Mitarbeiter!C9</f>
        <v>Kilian</v>
      </c>
      <c r="C11" s="142" t="str">
        <f>Mitarbeiter!D9</f>
        <v>Klebinger</v>
      </c>
      <c r="D11" s="39">
        <f>August!D11 - COUNTIF(F11:AI11, "U")</f>
        <v>17</v>
      </c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</row>
    <row r="12" spans="2:46">
      <c r="B12" s="142" t="str">
        <f>Mitarbeiter!C10</f>
        <v>Dick</v>
      </c>
      <c r="C12" s="142" t="str">
        <f>Mitarbeiter!D10</f>
        <v>Taylor</v>
      </c>
      <c r="D12" s="39">
        <f>August!D12 - COUNTIF(F12:AI12, "U")</f>
        <v>15</v>
      </c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</row>
    <row r="13" spans="2:46">
      <c r="B13" s="142" t="str">
        <f>Mitarbeiter!C11</f>
        <v>Oskar</v>
      </c>
      <c r="C13" s="142" t="str">
        <f>Mitarbeiter!D11</f>
        <v>Hummel</v>
      </c>
      <c r="D13" s="39">
        <f>August!D13 - COUNTIF(F13:AI13, "U")</f>
        <v>24</v>
      </c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</row>
    <row r="14" spans="2:46">
      <c r="B14" s="142" t="str">
        <f>Mitarbeiter!C12</f>
        <v>Melanie</v>
      </c>
      <c r="C14" s="142" t="str">
        <f>Mitarbeiter!D12</f>
        <v>Chrisholm</v>
      </c>
      <c r="D14" s="39">
        <f>August!D14 - COUNTIF(F14:AI14, "U")</f>
        <v>24</v>
      </c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</row>
    <row r="15" spans="2:46">
      <c r="B15" s="142" t="str">
        <f>Mitarbeiter!C13</f>
        <v>Daniel</v>
      </c>
      <c r="C15" s="142" t="str">
        <f>Mitarbeiter!D13</f>
        <v>Mertens</v>
      </c>
      <c r="D15" s="39">
        <f>August!D15 - COUNTIF(F15:AI15, "U")</f>
        <v>10</v>
      </c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</row>
    <row r="16" spans="2:46">
      <c r="B16" s="142" t="str">
        <f>Mitarbeiter!C14</f>
        <v>Michaella</v>
      </c>
      <c r="C16" s="142" t="str">
        <f>Mitarbeiter!D14</f>
        <v>Keeves</v>
      </c>
      <c r="D16" s="39">
        <f>August!D16 - COUNTIF(F16:AI16, "U")</f>
        <v>24</v>
      </c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</row>
    <row r="17" spans="2:35">
      <c r="B17" s="142" t="str">
        <f>Mitarbeiter!C15</f>
        <v>Luca</v>
      </c>
      <c r="C17" s="142" t="str">
        <f>Mitarbeiter!D15</f>
        <v>Reist</v>
      </c>
      <c r="D17" s="39">
        <f>August!D17 - COUNTIF(F17:AI17, "U")</f>
        <v>24</v>
      </c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</row>
    <row r="18" spans="2:35">
      <c r="B18" s="142" t="str">
        <f>Mitarbeiter!C16</f>
        <v>Melanie</v>
      </c>
      <c r="C18" s="142" t="str">
        <f>Mitarbeiter!D16</f>
        <v>Brown</v>
      </c>
      <c r="D18" s="39">
        <f>August!D18 - COUNTIF(F18:AI18, "U")</f>
        <v>12</v>
      </c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</row>
    <row r="19" spans="2:35">
      <c r="B19" s="142" t="str">
        <f>Mitarbeiter!C17</f>
        <v>Adrian</v>
      </c>
      <c r="C19" s="142" t="str">
        <f>Mitarbeiter!D17</f>
        <v>Zodel</v>
      </c>
      <c r="D19" s="39">
        <f>August!D19 - COUNTIF(F19:AI19, "U")</f>
        <v>24</v>
      </c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</row>
    <row r="20" spans="2:35">
      <c r="AH20" s="37"/>
    </row>
    <row r="21" spans="2:35">
      <c r="AH21" s="37"/>
    </row>
    <row r="22" spans="2:35">
      <c r="B22" s="140"/>
      <c r="C22" s="129" t="s">
        <v>157</v>
      </c>
      <c r="D22" s="130"/>
      <c r="AH22" s="37"/>
    </row>
    <row r="23" spans="2:35">
      <c r="B23" s="131"/>
      <c r="C23" s="132" t="s">
        <v>156</v>
      </c>
      <c r="D23" s="133"/>
    </row>
    <row r="24" spans="2:35">
      <c r="B24" s="134" t="s">
        <v>104</v>
      </c>
      <c r="C24" s="132" t="s">
        <v>158</v>
      </c>
      <c r="D24" s="133"/>
    </row>
    <row r="25" spans="2:35">
      <c r="B25" s="135" t="s">
        <v>107</v>
      </c>
      <c r="C25" s="132" t="s">
        <v>22</v>
      </c>
      <c r="D25" s="133"/>
    </row>
    <row r="26" spans="2:35">
      <c r="B26" s="136" t="s">
        <v>116</v>
      </c>
      <c r="C26" s="132" t="s">
        <v>115</v>
      </c>
      <c r="D26" s="133"/>
    </row>
    <row r="27" spans="2:35">
      <c r="B27" s="137" t="s">
        <v>113</v>
      </c>
      <c r="C27" s="138" t="s">
        <v>112</v>
      </c>
      <c r="D27" s="139"/>
    </row>
    <row r="28" spans="2:35">
      <c r="B28" s="128"/>
    </row>
  </sheetData>
  <sheetProtection algorithmName="SHA-512" hashValue="frGaNjUH4xYDQx8y/WK5hBwcpGg04+JGWOQG130mSf+7ZqOuAXHgWrYFNoQQLsRIHtWTMZaLicB8gFmanng3fA==" saltValue="K6ejetm5ebY9EK7F6N28fA==" spinCount="100000" sheet="1" objects="1" scenarios="1" selectLockedCells="1"/>
  <mergeCells count="4">
    <mergeCell ref="F1:AI2"/>
    <mergeCell ref="B3:B4"/>
    <mergeCell ref="C3:C4"/>
    <mergeCell ref="D3:D4"/>
  </mergeCells>
  <conditionalFormatting sqref="F6:AI19">
    <cfRule type="expression" dxfId="59" priority="7">
      <formula>F6="K"</formula>
    </cfRule>
    <cfRule type="expression" dxfId="58" priority="15">
      <formula>F6="A"</formula>
    </cfRule>
    <cfRule type="expression" dxfId="57" priority="16">
      <formula>F6="S"</formula>
    </cfRule>
    <cfRule type="expression" dxfId="56" priority="17">
      <formula>F6="U"</formula>
    </cfRule>
    <cfRule type="expression" dxfId="55" priority="20">
      <formula>OR(WEEKDAY(F$4, 2)=6, WEEKDAY(F$4, 2)=7)</formula>
    </cfRule>
  </conditionalFormatting>
  <conditionalFormatting sqref="F4:AI4">
    <cfRule type="expression" dxfId="54" priority="8">
      <formula>OR(WEEKDAY(F4,2)=6, WEEKDAY(F4,2)=7)</formula>
    </cfRule>
  </conditionalFormatting>
  <conditionalFormatting sqref="B23">
    <cfRule type="expression" dxfId="53" priority="1">
      <formula>B23="K"</formula>
    </cfRule>
    <cfRule type="expression" dxfId="52" priority="2">
      <formula>B23="A"</formula>
    </cfRule>
    <cfRule type="expression" dxfId="51" priority="3">
      <formula>B23="S"</formula>
    </cfRule>
    <cfRule type="expression" dxfId="50" priority="4">
      <formula>B23="U"</formula>
    </cfRule>
  </conditionalFormatting>
  <pageMargins left="0.7" right="0.7" top="0.78740157499999996" bottom="0.78740157499999996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8" id="{DD1D2BB0-0385-41BE-AFD0-E132473A68F8}">
            <xm:f>AND(MATCH(F$3, Feiertage!$L$4:$L$10, 0),      INDEX(Feiertage!$M$4:$S$19, MATCH(Feiertage!$H$13, Feiertage!$M$3:$AB$3, 0),      MATCH(F$3, Feiertage!$L$4:$L$10, 0))="x")</xm:f>
            <x14:dxf>
              <fill>
                <patternFill>
                  <bgColor rgb="FFF7BE13"/>
                </patternFill>
              </fill>
            </x14:dxf>
          </x14:cfRule>
          <x14:cfRule type="expression" priority="19" id="{60584F53-C014-4F11-A70D-1F6E78BEC5A1}">
            <xm:f>NOT(ISERROR(MATCH(F$3,Feiertage!$C$4:$C$13,0)))</xm:f>
            <x14:dxf>
              <fill>
                <patternFill>
                  <bgColor rgb="FFF7BE13"/>
                </patternFill>
              </fill>
            </x14:dxf>
          </x14:cfRule>
          <xm:sqref>F6:AI19</xm:sqref>
        </x14:conditionalFormatting>
        <x14:conditionalFormatting xmlns:xm="http://schemas.microsoft.com/office/excel/2006/main">
          <x14:cfRule type="expression" priority="21" id="{4E078DEB-7B60-466A-A3A2-B704D36D279F}">
            <xm:f>INDEX(Feiertage!$M$4:$AB$10,MATCH(F6,Feiertage!$L$3:$L$10,0),MATCH(Feiertage!$H$13,Feiertage!$M$3:$AB$3,0))</xm:f>
            <x14:dxf>
              <fill>
                <patternFill>
                  <bgColor rgb="FF7030A0"/>
                </patternFill>
              </fill>
            </x14:dxf>
          </x14:cfRule>
          <xm:sqref>K23</xm:sqref>
        </x14:conditionalFormatting>
        <x14:conditionalFormatting xmlns:xm="http://schemas.microsoft.com/office/excel/2006/main">
          <x14:cfRule type="expression" priority="5" id="{F0E1D0D7-881B-4CB8-BCFD-D313ADE1F171}">
            <xm:f>AND(MATCH(B$3, Feiertage!$L$4:$L$10, 0),      INDEX(Feiertage!$M$4:$S$19, MATCH(Feiertage!$H$13, Feiertage!$M$3:$AB$3, 0),      MATCH(B$3, Feiertage!$L$4:$L$10, 0))="x")</xm:f>
            <x14:dxf>
              <fill>
                <patternFill>
                  <bgColor rgb="FFF7BE13"/>
                </patternFill>
              </fill>
            </x14:dxf>
          </x14:cfRule>
          <x14:cfRule type="expression" priority="6" id="{BF52CAC1-0818-450D-8161-5F5642898F4D}">
            <xm:f>NOT(ISERROR(MATCH(B$3,Feiertage!$C$4:$C$13,0)))</xm:f>
            <x14:dxf>
              <fill>
                <patternFill>
                  <bgColor rgb="FFF7BE13"/>
                </patternFill>
              </fill>
            </x14:dxf>
          </x14:cfRule>
          <xm:sqref>B23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 errorTitle="Abwesenheit eintragen" error="Geben Sie eine Abwesenheitsart an.">
          <x14:formula1>
            <xm:f>Feiertage!$F$4:$F$7</xm:f>
          </x14:formula1>
          <xm:sqref>F6:AI19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28"/>
  <sheetViews>
    <sheetView workbookViewId="0">
      <selection activeCell="F6" sqref="F6"/>
    </sheetView>
  </sheetViews>
  <sheetFormatPr baseColWidth="10" defaultRowHeight="15"/>
  <cols>
    <col min="1" max="1" width="3.42578125" customWidth="1"/>
    <col min="2" max="3" width="11.7109375" customWidth="1"/>
    <col min="4" max="4" width="11.7109375" style="37" customWidth="1"/>
    <col min="5" max="5" width="2" customWidth="1"/>
    <col min="6" max="33" width="5.42578125" style="37" customWidth="1"/>
    <col min="34" max="56" width="5.42578125" customWidth="1"/>
  </cols>
  <sheetData>
    <row r="1" spans="2:47">
      <c r="B1" s="31"/>
      <c r="C1" s="31"/>
      <c r="D1" s="32"/>
      <c r="F1" s="158">
        <f>EDATE(Feiertage!F13,9)</f>
        <v>45931</v>
      </c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</row>
    <row r="2" spans="2:47">
      <c r="B2" s="31"/>
      <c r="C2" s="31"/>
      <c r="D2" s="32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</row>
    <row r="3" spans="2:47" ht="15" customHeight="1">
      <c r="B3" s="160" t="s">
        <v>18</v>
      </c>
      <c r="C3" s="160" t="s">
        <v>19</v>
      </c>
      <c r="D3" s="161" t="s">
        <v>23</v>
      </c>
      <c r="E3" s="33"/>
      <c r="F3" s="106">
        <f>EDATE(Feiertage!F13,9)</f>
        <v>45931</v>
      </c>
      <c r="G3" s="106">
        <f>F3+1</f>
        <v>45932</v>
      </c>
      <c r="H3" s="106">
        <f t="shared" ref="H3:W4" si="0">G3+1</f>
        <v>45933</v>
      </c>
      <c r="I3" s="106">
        <f t="shared" si="0"/>
        <v>45934</v>
      </c>
      <c r="J3" s="106">
        <f t="shared" si="0"/>
        <v>45935</v>
      </c>
      <c r="K3" s="106">
        <f t="shared" si="0"/>
        <v>45936</v>
      </c>
      <c r="L3" s="106">
        <f t="shared" si="0"/>
        <v>45937</v>
      </c>
      <c r="M3" s="106">
        <f t="shared" si="0"/>
        <v>45938</v>
      </c>
      <c r="N3" s="106">
        <f t="shared" si="0"/>
        <v>45939</v>
      </c>
      <c r="O3" s="106">
        <f t="shared" si="0"/>
        <v>45940</v>
      </c>
      <c r="P3" s="106">
        <f t="shared" si="0"/>
        <v>45941</v>
      </c>
      <c r="Q3" s="106">
        <f t="shared" si="0"/>
        <v>45942</v>
      </c>
      <c r="R3" s="106">
        <f t="shared" si="0"/>
        <v>45943</v>
      </c>
      <c r="S3" s="106">
        <f t="shared" si="0"/>
        <v>45944</v>
      </c>
      <c r="T3" s="106">
        <f t="shared" si="0"/>
        <v>45945</v>
      </c>
      <c r="U3" s="106">
        <f t="shared" si="0"/>
        <v>45946</v>
      </c>
      <c r="V3" s="106">
        <f t="shared" si="0"/>
        <v>45947</v>
      </c>
      <c r="W3" s="106">
        <f t="shared" si="0"/>
        <v>45948</v>
      </c>
      <c r="X3" s="106">
        <f t="shared" ref="X3:AJ4" si="1">W3+1</f>
        <v>45949</v>
      </c>
      <c r="Y3" s="106">
        <f t="shared" si="1"/>
        <v>45950</v>
      </c>
      <c r="Z3" s="106">
        <f t="shared" si="1"/>
        <v>45951</v>
      </c>
      <c r="AA3" s="106">
        <f t="shared" si="1"/>
        <v>45952</v>
      </c>
      <c r="AB3" s="106">
        <f t="shared" si="1"/>
        <v>45953</v>
      </c>
      <c r="AC3" s="106">
        <f t="shared" si="1"/>
        <v>45954</v>
      </c>
      <c r="AD3" s="106">
        <f t="shared" si="1"/>
        <v>45955</v>
      </c>
      <c r="AE3" s="106">
        <f t="shared" si="1"/>
        <v>45956</v>
      </c>
      <c r="AF3" s="106">
        <f t="shared" si="1"/>
        <v>45957</v>
      </c>
      <c r="AG3" s="106">
        <f t="shared" si="1"/>
        <v>45958</v>
      </c>
      <c r="AH3" s="106">
        <f t="shared" si="1"/>
        <v>45959</v>
      </c>
      <c r="AI3" s="106">
        <f t="shared" si="1"/>
        <v>45960</v>
      </c>
      <c r="AJ3" s="106">
        <f t="shared" si="1"/>
        <v>45961</v>
      </c>
    </row>
    <row r="4" spans="2:47">
      <c r="B4" s="160"/>
      <c r="C4" s="160"/>
      <c r="D4" s="161"/>
      <c r="F4" s="107">
        <f>EDATE(Feiertage!F13,9)</f>
        <v>45931</v>
      </c>
      <c r="G4" s="107">
        <f>F4+1</f>
        <v>45932</v>
      </c>
      <c r="H4" s="107">
        <f t="shared" si="0"/>
        <v>45933</v>
      </c>
      <c r="I4" s="107">
        <f t="shared" si="0"/>
        <v>45934</v>
      </c>
      <c r="J4" s="107">
        <f t="shared" si="0"/>
        <v>45935</v>
      </c>
      <c r="K4" s="107">
        <f t="shared" si="0"/>
        <v>45936</v>
      </c>
      <c r="L4" s="107">
        <f t="shared" si="0"/>
        <v>45937</v>
      </c>
      <c r="M4" s="107">
        <f t="shared" si="0"/>
        <v>45938</v>
      </c>
      <c r="N4" s="107">
        <f t="shared" si="0"/>
        <v>45939</v>
      </c>
      <c r="O4" s="107">
        <f t="shared" si="0"/>
        <v>45940</v>
      </c>
      <c r="P4" s="107">
        <f t="shared" si="0"/>
        <v>45941</v>
      </c>
      <c r="Q4" s="107">
        <f t="shared" si="0"/>
        <v>45942</v>
      </c>
      <c r="R4" s="107">
        <f t="shared" si="0"/>
        <v>45943</v>
      </c>
      <c r="S4" s="107">
        <f t="shared" si="0"/>
        <v>45944</v>
      </c>
      <c r="T4" s="107">
        <f t="shared" si="0"/>
        <v>45945</v>
      </c>
      <c r="U4" s="107">
        <f t="shared" si="0"/>
        <v>45946</v>
      </c>
      <c r="V4" s="107">
        <f t="shared" si="0"/>
        <v>45947</v>
      </c>
      <c r="W4" s="107">
        <f t="shared" si="0"/>
        <v>45948</v>
      </c>
      <c r="X4" s="107">
        <f t="shared" si="1"/>
        <v>45949</v>
      </c>
      <c r="Y4" s="107">
        <f t="shared" si="1"/>
        <v>45950</v>
      </c>
      <c r="Z4" s="107">
        <f t="shared" si="1"/>
        <v>45951</v>
      </c>
      <c r="AA4" s="107">
        <f t="shared" si="1"/>
        <v>45952</v>
      </c>
      <c r="AB4" s="107">
        <f t="shared" si="1"/>
        <v>45953</v>
      </c>
      <c r="AC4" s="107">
        <f t="shared" si="1"/>
        <v>45954</v>
      </c>
      <c r="AD4" s="107">
        <f t="shared" si="1"/>
        <v>45955</v>
      </c>
      <c r="AE4" s="107">
        <f t="shared" si="1"/>
        <v>45956</v>
      </c>
      <c r="AF4" s="107">
        <f t="shared" si="1"/>
        <v>45957</v>
      </c>
      <c r="AG4" s="107">
        <f t="shared" si="1"/>
        <v>45958</v>
      </c>
      <c r="AH4" s="107">
        <f t="shared" si="1"/>
        <v>45959</v>
      </c>
      <c r="AI4" s="107">
        <f t="shared" si="1"/>
        <v>45960</v>
      </c>
      <c r="AJ4" s="107">
        <f t="shared" si="1"/>
        <v>45961</v>
      </c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</row>
    <row r="5" spans="2:47">
      <c r="B5" s="33"/>
      <c r="C5" s="33"/>
      <c r="D5" s="36"/>
      <c r="E5" s="33"/>
    </row>
    <row r="6" spans="2:47">
      <c r="B6" s="142" t="str">
        <f>Mitarbeiter!C4</f>
        <v>Sina</v>
      </c>
      <c r="C6" s="142" t="str">
        <f>Mitarbeiter!D4</f>
        <v>Horn</v>
      </c>
      <c r="D6" s="39">
        <f>September!D6 - COUNTIF(F6:AJ6, "U")</f>
        <v>24</v>
      </c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</row>
    <row r="7" spans="2:47">
      <c r="B7" s="142" t="str">
        <f>Mitarbeiter!C5</f>
        <v>Yasemin</v>
      </c>
      <c r="C7" s="142" t="str">
        <f>Mitarbeiter!D5</f>
        <v>Dönmez</v>
      </c>
      <c r="D7" s="39">
        <f>September!D7 - COUNTIF(F7:AJ7, "U")</f>
        <v>24</v>
      </c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</row>
    <row r="8" spans="2:47">
      <c r="B8" s="142" t="str">
        <f>Mitarbeiter!C6</f>
        <v>Dorothee</v>
      </c>
      <c r="C8" s="142" t="str">
        <f>Mitarbeiter!D6</f>
        <v>Thiel</v>
      </c>
      <c r="D8" s="39">
        <f>September!D8 - COUNTIF(F8:AJ8, "U")</f>
        <v>24</v>
      </c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</row>
    <row r="9" spans="2:47">
      <c r="B9" s="142" t="str">
        <f>Mitarbeiter!C7</f>
        <v>Alexander</v>
      </c>
      <c r="C9" s="142" t="str">
        <f>Mitarbeiter!D7</f>
        <v>Rhode</v>
      </c>
      <c r="D9" s="39">
        <f>September!D9 - COUNTIF(F9:AJ9, "U")</f>
        <v>24</v>
      </c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</row>
    <row r="10" spans="2:47">
      <c r="B10" s="142" t="str">
        <f>Mitarbeiter!C8</f>
        <v>André</v>
      </c>
      <c r="C10" s="142" t="str">
        <f>Mitarbeiter!D8</f>
        <v>Sommer</v>
      </c>
      <c r="D10" s="39">
        <f>September!D10 - COUNTIF(F10:AJ10, "U")</f>
        <v>24</v>
      </c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</row>
    <row r="11" spans="2:47">
      <c r="B11" s="142" t="str">
        <f>Mitarbeiter!C9</f>
        <v>Kilian</v>
      </c>
      <c r="C11" s="142" t="str">
        <f>Mitarbeiter!D9</f>
        <v>Klebinger</v>
      </c>
      <c r="D11" s="39">
        <f>September!D11 - COUNTIF(F11:AJ11, "U")</f>
        <v>17</v>
      </c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</row>
    <row r="12" spans="2:47">
      <c r="B12" s="142" t="str">
        <f>Mitarbeiter!C10</f>
        <v>Dick</v>
      </c>
      <c r="C12" s="142" t="str">
        <f>Mitarbeiter!D10</f>
        <v>Taylor</v>
      </c>
      <c r="D12" s="39">
        <f>September!D12 - COUNTIF(F12:AJ12, "U")</f>
        <v>15</v>
      </c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</row>
    <row r="13" spans="2:47">
      <c r="B13" s="142" t="str">
        <f>Mitarbeiter!C11</f>
        <v>Oskar</v>
      </c>
      <c r="C13" s="142" t="str">
        <f>Mitarbeiter!D11</f>
        <v>Hummel</v>
      </c>
      <c r="D13" s="39">
        <f>September!D13 - COUNTIF(F13:AJ13, "U")</f>
        <v>24</v>
      </c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</row>
    <row r="14" spans="2:47">
      <c r="B14" s="142" t="str">
        <f>Mitarbeiter!C12</f>
        <v>Melanie</v>
      </c>
      <c r="C14" s="142" t="str">
        <f>Mitarbeiter!D12</f>
        <v>Chrisholm</v>
      </c>
      <c r="D14" s="39">
        <f>September!D14 - COUNTIF(F14:AJ14, "U")</f>
        <v>24</v>
      </c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</row>
    <row r="15" spans="2:47">
      <c r="B15" s="142" t="str">
        <f>Mitarbeiter!C13</f>
        <v>Daniel</v>
      </c>
      <c r="C15" s="142" t="str">
        <f>Mitarbeiter!D13</f>
        <v>Mertens</v>
      </c>
      <c r="D15" s="39">
        <f>September!D15 - COUNTIF(F15:AJ15, "U")</f>
        <v>10</v>
      </c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</row>
    <row r="16" spans="2:47">
      <c r="B16" s="142" t="str">
        <f>Mitarbeiter!C14</f>
        <v>Michaella</v>
      </c>
      <c r="C16" s="142" t="str">
        <f>Mitarbeiter!D14</f>
        <v>Keeves</v>
      </c>
      <c r="D16" s="39">
        <f>September!D16 - COUNTIF(F16:AJ16, "U")</f>
        <v>24</v>
      </c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</row>
    <row r="17" spans="2:36">
      <c r="B17" s="142" t="str">
        <f>Mitarbeiter!C15</f>
        <v>Luca</v>
      </c>
      <c r="C17" s="142" t="str">
        <f>Mitarbeiter!D15</f>
        <v>Reist</v>
      </c>
      <c r="D17" s="39">
        <f>September!D17 - COUNTIF(F17:AJ17, "U")</f>
        <v>24</v>
      </c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</row>
    <row r="18" spans="2:36">
      <c r="B18" s="142" t="str">
        <f>Mitarbeiter!C16</f>
        <v>Melanie</v>
      </c>
      <c r="C18" s="142" t="str">
        <f>Mitarbeiter!D16</f>
        <v>Brown</v>
      </c>
      <c r="D18" s="39">
        <f>September!D18 - COUNTIF(F18:AJ18, "U")</f>
        <v>12</v>
      </c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</row>
    <row r="19" spans="2:36">
      <c r="B19" s="142" t="str">
        <f>Mitarbeiter!C17</f>
        <v>Adrian</v>
      </c>
      <c r="C19" s="142" t="str">
        <f>Mitarbeiter!D17</f>
        <v>Zodel</v>
      </c>
      <c r="D19" s="39">
        <f>September!D19 - COUNTIF(F19:AJ19, "U")</f>
        <v>24</v>
      </c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</row>
    <row r="20" spans="2:36">
      <c r="AH20" s="37"/>
    </row>
    <row r="21" spans="2:36">
      <c r="AH21" s="37"/>
    </row>
    <row r="22" spans="2:36">
      <c r="B22" s="140"/>
      <c r="C22" s="129" t="s">
        <v>157</v>
      </c>
      <c r="D22" s="130"/>
      <c r="AH22" s="37"/>
    </row>
    <row r="23" spans="2:36">
      <c r="B23" s="131"/>
      <c r="C23" s="132" t="s">
        <v>156</v>
      </c>
      <c r="D23" s="133"/>
    </row>
    <row r="24" spans="2:36">
      <c r="B24" s="134" t="s">
        <v>104</v>
      </c>
      <c r="C24" s="132" t="s">
        <v>158</v>
      </c>
      <c r="D24" s="133"/>
    </row>
    <row r="25" spans="2:36">
      <c r="B25" s="135" t="s">
        <v>107</v>
      </c>
      <c r="C25" s="132" t="s">
        <v>22</v>
      </c>
      <c r="D25" s="133"/>
    </row>
    <row r="26" spans="2:36">
      <c r="B26" s="136" t="s">
        <v>116</v>
      </c>
      <c r="C26" s="132" t="s">
        <v>115</v>
      </c>
      <c r="D26" s="133"/>
    </row>
    <row r="27" spans="2:36">
      <c r="B27" s="137" t="s">
        <v>113</v>
      </c>
      <c r="C27" s="138" t="s">
        <v>112</v>
      </c>
      <c r="D27" s="139"/>
    </row>
    <row r="28" spans="2:36">
      <c r="B28" s="128"/>
    </row>
  </sheetData>
  <sheetProtection algorithmName="SHA-512" hashValue="e6l2/pBFL1EQhpf1ZXIEVB1SGwNUogceMQ9Ay0U1p1cBeGN7F5lSOSm6qaY89G1bFqPvprELKzLVkuHglibS4w==" saltValue="nSE+gmhm63MGPL62sm+irA==" spinCount="100000" sheet="1" objects="1" scenarios="1" selectLockedCells="1"/>
  <mergeCells count="4">
    <mergeCell ref="F1:AJ2"/>
    <mergeCell ref="B3:B4"/>
    <mergeCell ref="C3:C4"/>
    <mergeCell ref="D3:D4"/>
  </mergeCells>
  <conditionalFormatting sqref="F6:AJ19">
    <cfRule type="expression" dxfId="44" priority="7">
      <formula>F6="K"</formula>
    </cfRule>
    <cfRule type="expression" dxfId="43" priority="15">
      <formula>F6="A"</formula>
    </cfRule>
    <cfRule type="expression" dxfId="42" priority="16">
      <formula>F6="S"</formula>
    </cfRule>
    <cfRule type="expression" dxfId="41" priority="17">
      <formula>F6="U"</formula>
    </cfRule>
    <cfRule type="expression" dxfId="40" priority="20">
      <formula>OR(WEEKDAY(F$4, 2)=6, WEEKDAY(F$4, 2)=7)</formula>
    </cfRule>
  </conditionalFormatting>
  <conditionalFormatting sqref="F4:AJ4">
    <cfRule type="expression" dxfId="39" priority="8">
      <formula>OR(WEEKDAY(F4,2)=6, WEEKDAY(F4,2)=7)</formula>
    </cfRule>
  </conditionalFormatting>
  <conditionalFormatting sqref="B23">
    <cfRule type="expression" dxfId="38" priority="1">
      <formula>B23="K"</formula>
    </cfRule>
    <cfRule type="expression" dxfId="37" priority="2">
      <formula>B23="A"</formula>
    </cfRule>
    <cfRule type="expression" dxfId="36" priority="3">
      <formula>B23="S"</formula>
    </cfRule>
    <cfRule type="expression" dxfId="35" priority="4">
      <formula>B23="U"</formula>
    </cfRule>
  </conditionalFormatting>
  <pageMargins left="0.7" right="0.7" top="0.78740157499999996" bottom="0.78740157499999996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8" id="{072969CB-4F5D-46E2-900C-EDC1559FFAAE}">
            <xm:f>AND(MATCH(F$3, Feiertage!$L$4:$L$10, 0),      INDEX(Feiertage!$M$4:$S$19, MATCH(Feiertage!$H$13, Feiertage!$M$3:$AB$3, 0),      MATCH(F$3, Feiertage!$L$4:$L$10, 0))="x")</xm:f>
            <x14:dxf>
              <fill>
                <patternFill>
                  <bgColor rgb="FFF7BE13"/>
                </patternFill>
              </fill>
            </x14:dxf>
          </x14:cfRule>
          <x14:cfRule type="expression" priority="19" id="{1B869320-E133-49D9-9D6A-5AA854966003}">
            <xm:f>NOT(ISERROR(MATCH(F$3,Feiertage!$C$4:$C$13,0)))</xm:f>
            <x14:dxf>
              <fill>
                <patternFill>
                  <bgColor rgb="FFF7BE13"/>
                </patternFill>
              </fill>
            </x14:dxf>
          </x14:cfRule>
          <xm:sqref>F6:AJ19</xm:sqref>
        </x14:conditionalFormatting>
        <x14:conditionalFormatting xmlns:xm="http://schemas.microsoft.com/office/excel/2006/main">
          <x14:cfRule type="expression" priority="21" id="{35E4DD89-4AE0-4174-968D-038BE5D47ABA}">
            <xm:f>INDEX(Feiertage!$M$4:$AB$10,MATCH(F6,Feiertage!$L$3:$L$10,0),MATCH(Feiertage!$H$13,Feiertage!$M$3:$AB$3,0))</xm:f>
            <x14:dxf>
              <fill>
                <patternFill>
                  <bgColor rgb="FF7030A0"/>
                </patternFill>
              </fill>
            </x14:dxf>
          </x14:cfRule>
          <xm:sqref>K23</xm:sqref>
        </x14:conditionalFormatting>
        <x14:conditionalFormatting xmlns:xm="http://schemas.microsoft.com/office/excel/2006/main">
          <x14:cfRule type="expression" priority="5" id="{27514B11-69A3-4B9C-A5CE-08DB381D9F74}">
            <xm:f>AND(MATCH(B$3, Feiertage!$L$4:$L$10, 0),      INDEX(Feiertage!$M$4:$S$19, MATCH(Feiertage!$H$13, Feiertage!$M$3:$AB$3, 0),      MATCH(B$3, Feiertage!$L$4:$L$10, 0))="x")</xm:f>
            <x14:dxf>
              <fill>
                <patternFill>
                  <bgColor rgb="FFF7BE13"/>
                </patternFill>
              </fill>
            </x14:dxf>
          </x14:cfRule>
          <x14:cfRule type="expression" priority="6" id="{5D655DE0-4C4D-4238-9C3B-16478EB1B8A5}">
            <xm:f>NOT(ISERROR(MATCH(B$3,Feiertage!$C$4:$C$13,0)))</xm:f>
            <x14:dxf>
              <fill>
                <patternFill>
                  <bgColor rgb="FFF7BE13"/>
                </patternFill>
              </fill>
            </x14:dxf>
          </x14:cfRule>
          <xm:sqref>B23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 errorTitle="Abwesenheit eintragen" error="Geben Sie eine Abwesenheitsart an.">
          <x14:formula1>
            <xm:f>Feiertage!$F$4:$F$7</xm:f>
          </x14:formula1>
          <xm:sqref>F6:AJ19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T28"/>
  <sheetViews>
    <sheetView workbookViewId="0">
      <selection activeCell="F6" sqref="F6"/>
    </sheetView>
  </sheetViews>
  <sheetFormatPr baseColWidth="10" defaultRowHeight="15"/>
  <cols>
    <col min="1" max="1" width="3.42578125" customWidth="1"/>
    <col min="2" max="3" width="11.7109375" customWidth="1"/>
    <col min="4" max="4" width="11.7109375" style="37" customWidth="1"/>
    <col min="5" max="5" width="2" customWidth="1"/>
    <col min="6" max="33" width="5.42578125" style="37" customWidth="1"/>
    <col min="34" max="55" width="5.42578125" customWidth="1"/>
  </cols>
  <sheetData>
    <row r="1" spans="2:46">
      <c r="B1" s="31"/>
      <c r="C1" s="31"/>
      <c r="D1" s="32"/>
      <c r="F1" s="158">
        <f>EDATE(Feiertage!F13,10)</f>
        <v>45962</v>
      </c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</row>
    <row r="2" spans="2:46">
      <c r="B2" s="31"/>
      <c r="C2" s="31"/>
      <c r="D2" s="32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</row>
    <row r="3" spans="2:46" ht="15" customHeight="1">
      <c r="B3" s="160" t="s">
        <v>18</v>
      </c>
      <c r="C3" s="160" t="s">
        <v>19</v>
      </c>
      <c r="D3" s="161" t="s">
        <v>23</v>
      </c>
      <c r="E3" s="33"/>
      <c r="F3" s="106">
        <f>EDATE(Feiertage!F13,10)</f>
        <v>45962</v>
      </c>
      <c r="G3" s="106">
        <f>F3+1</f>
        <v>45963</v>
      </c>
      <c r="H3" s="106">
        <f t="shared" ref="H3:W4" si="0">G3+1</f>
        <v>45964</v>
      </c>
      <c r="I3" s="106">
        <f t="shared" si="0"/>
        <v>45965</v>
      </c>
      <c r="J3" s="106">
        <f t="shared" si="0"/>
        <v>45966</v>
      </c>
      <c r="K3" s="106">
        <f t="shared" si="0"/>
        <v>45967</v>
      </c>
      <c r="L3" s="106">
        <f t="shared" si="0"/>
        <v>45968</v>
      </c>
      <c r="M3" s="106">
        <f t="shared" si="0"/>
        <v>45969</v>
      </c>
      <c r="N3" s="106">
        <f t="shared" si="0"/>
        <v>45970</v>
      </c>
      <c r="O3" s="106">
        <f t="shared" si="0"/>
        <v>45971</v>
      </c>
      <c r="P3" s="106">
        <f t="shared" si="0"/>
        <v>45972</v>
      </c>
      <c r="Q3" s="106">
        <f t="shared" si="0"/>
        <v>45973</v>
      </c>
      <c r="R3" s="106">
        <f t="shared" si="0"/>
        <v>45974</v>
      </c>
      <c r="S3" s="106">
        <f t="shared" si="0"/>
        <v>45975</v>
      </c>
      <c r="T3" s="106">
        <f t="shared" si="0"/>
        <v>45976</v>
      </c>
      <c r="U3" s="106">
        <f t="shared" si="0"/>
        <v>45977</v>
      </c>
      <c r="V3" s="106">
        <f t="shared" si="0"/>
        <v>45978</v>
      </c>
      <c r="W3" s="106">
        <f t="shared" si="0"/>
        <v>45979</v>
      </c>
      <c r="X3" s="106">
        <f t="shared" ref="X3:AI4" si="1">W3+1</f>
        <v>45980</v>
      </c>
      <c r="Y3" s="106">
        <f t="shared" si="1"/>
        <v>45981</v>
      </c>
      <c r="Z3" s="106">
        <f t="shared" si="1"/>
        <v>45982</v>
      </c>
      <c r="AA3" s="106">
        <f t="shared" si="1"/>
        <v>45983</v>
      </c>
      <c r="AB3" s="106">
        <f t="shared" si="1"/>
        <v>45984</v>
      </c>
      <c r="AC3" s="106">
        <f t="shared" si="1"/>
        <v>45985</v>
      </c>
      <c r="AD3" s="106">
        <f t="shared" si="1"/>
        <v>45986</v>
      </c>
      <c r="AE3" s="106">
        <f t="shared" si="1"/>
        <v>45987</v>
      </c>
      <c r="AF3" s="106">
        <f t="shared" si="1"/>
        <v>45988</v>
      </c>
      <c r="AG3" s="106">
        <f t="shared" si="1"/>
        <v>45989</v>
      </c>
      <c r="AH3" s="106">
        <f t="shared" si="1"/>
        <v>45990</v>
      </c>
      <c r="AI3" s="106">
        <f t="shared" si="1"/>
        <v>45991</v>
      </c>
    </row>
    <row r="4" spans="2:46">
      <c r="B4" s="160"/>
      <c r="C4" s="160"/>
      <c r="D4" s="161"/>
      <c r="F4" s="107">
        <f>EDATE(Feiertage!F13,10)</f>
        <v>45962</v>
      </c>
      <c r="G4" s="107">
        <f>F4+1</f>
        <v>45963</v>
      </c>
      <c r="H4" s="107">
        <f t="shared" si="0"/>
        <v>45964</v>
      </c>
      <c r="I4" s="107">
        <f t="shared" si="0"/>
        <v>45965</v>
      </c>
      <c r="J4" s="107">
        <f t="shared" si="0"/>
        <v>45966</v>
      </c>
      <c r="K4" s="107">
        <f t="shared" si="0"/>
        <v>45967</v>
      </c>
      <c r="L4" s="107">
        <f t="shared" si="0"/>
        <v>45968</v>
      </c>
      <c r="M4" s="107">
        <f t="shared" si="0"/>
        <v>45969</v>
      </c>
      <c r="N4" s="107">
        <f t="shared" si="0"/>
        <v>45970</v>
      </c>
      <c r="O4" s="107">
        <f t="shared" si="0"/>
        <v>45971</v>
      </c>
      <c r="P4" s="107">
        <f t="shared" si="0"/>
        <v>45972</v>
      </c>
      <c r="Q4" s="107">
        <f t="shared" si="0"/>
        <v>45973</v>
      </c>
      <c r="R4" s="107">
        <f t="shared" si="0"/>
        <v>45974</v>
      </c>
      <c r="S4" s="107">
        <f t="shared" si="0"/>
        <v>45975</v>
      </c>
      <c r="T4" s="107">
        <f t="shared" si="0"/>
        <v>45976</v>
      </c>
      <c r="U4" s="107">
        <f t="shared" si="0"/>
        <v>45977</v>
      </c>
      <c r="V4" s="107">
        <f t="shared" si="0"/>
        <v>45978</v>
      </c>
      <c r="W4" s="107">
        <f t="shared" si="0"/>
        <v>45979</v>
      </c>
      <c r="X4" s="107">
        <f t="shared" si="1"/>
        <v>45980</v>
      </c>
      <c r="Y4" s="107">
        <f t="shared" si="1"/>
        <v>45981</v>
      </c>
      <c r="Z4" s="107">
        <f t="shared" si="1"/>
        <v>45982</v>
      </c>
      <c r="AA4" s="107">
        <f t="shared" si="1"/>
        <v>45983</v>
      </c>
      <c r="AB4" s="107">
        <f t="shared" si="1"/>
        <v>45984</v>
      </c>
      <c r="AC4" s="107">
        <f t="shared" si="1"/>
        <v>45985</v>
      </c>
      <c r="AD4" s="107">
        <f t="shared" si="1"/>
        <v>45986</v>
      </c>
      <c r="AE4" s="107">
        <f t="shared" si="1"/>
        <v>45987</v>
      </c>
      <c r="AF4" s="107">
        <f t="shared" si="1"/>
        <v>45988</v>
      </c>
      <c r="AG4" s="107">
        <f t="shared" si="1"/>
        <v>45989</v>
      </c>
      <c r="AH4" s="107">
        <f t="shared" si="1"/>
        <v>45990</v>
      </c>
      <c r="AI4" s="107">
        <f t="shared" si="1"/>
        <v>45991</v>
      </c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</row>
    <row r="5" spans="2:46">
      <c r="B5" s="33"/>
      <c r="C5" s="33"/>
      <c r="D5" s="36"/>
      <c r="E5" s="33"/>
    </row>
    <row r="6" spans="2:46">
      <c r="B6" s="142" t="str">
        <f>Mitarbeiter!C4</f>
        <v>Sina</v>
      </c>
      <c r="C6" s="142" t="str">
        <f>Mitarbeiter!D4</f>
        <v>Horn</v>
      </c>
      <c r="D6" s="39">
        <f>Oktober!D6 - COUNTIF(F6:AI6, "U")</f>
        <v>24</v>
      </c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</row>
    <row r="7" spans="2:46">
      <c r="B7" s="142" t="str">
        <f>Mitarbeiter!C5</f>
        <v>Yasemin</v>
      </c>
      <c r="C7" s="142" t="str">
        <f>Mitarbeiter!D5</f>
        <v>Dönmez</v>
      </c>
      <c r="D7" s="39">
        <f>Oktober!D7 - COUNTIF(F7:AI7, "U")</f>
        <v>24</v>
      </c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</row>
    <row r="8" spans="2:46">
      <c r="B8" s="142" t="str">
        <f>Mitarbeiter!C6</f>
        <v>Dorothee</v>
      </c>
      <c r="C8" s="142" t="str">
        <f>Mitarbeiter!D6</f>
        <v>Thiel</v>
      </c>
      <c r="D8" s="39">
        <f>Oktober!D8 - COUNTIF(F8:AI8, "U")</f>
        <v>24</v>
      </c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</row>
    <row r="9" spans="2:46">
      <c r="B9" s="142" t="str">
        <f>Mitarbeiter!C7</f>
        <v>Alexander</v>
      </c>
      <c r="C9" s="142" t="str">
        <f>Mitarbeiter!D7</f>
        <v>Rhode</v>
      </c>
      <c r="D9" s="39">
        <f>Oktober!D9 - COUNTIF(F9:AI9, "U")</f>
        <v>24</v>
      </c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</row>
    <row r="10" spans="2:46">
      <c r="B10" s="142" t="str">
        <f>Mitarbeiter!C8</f>
        <v>André</v>
      </c>
      <c r="C10" s="142" t="str">
        <f>Mitarbeiter!D8</f>
        <v>Sommer</v>
      </c>
      <c r="D10" s="39">
        <f>Oktober!D10 - COUNTIF(F10:AI10, "U")</f>
        <v>24</v>
      </c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</row>
    <row r="11" spans="2:46">
      <c r="B11" s="142" t="str">
        <f>Mitarbeiter!C9</f>
        <v>Kilian</v>
      </c>
      <c r="C11" s="142" t="str">
        <f>Mitarbeiter!D9</f>
        <v>Klebinger</v>
      </c>
      <c r="D11" s="39">
        <f>Oktober!D11 - COUNTIF(F11:AI11, "U")</f>
        <v>17</v>
      </c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</row>
    <row r="12" spans="2:46">
      <c r="B12" s="142" t="str">
        <f>Mitarbeiter!C10</f>
        <v>Dick</v>
      </c>
      <c r="C12" s="142" t="str">
        <f>Mitarbeiter!D10</f>
        <v>Taylor</v>
      </c>
      <c r="D12" s="39">
        <f>Oktober!D12 - COUNTIF(F12:AI12, "U")</f>
        <v>15</v>
      </c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</row>
    <row r="13" spans="2:46">
      <c r="B13" s="142" t="str">
        <f>Mitarbeiter!C11</f>
        <v>Oskar</v>
      </c>
      <c r="C13" s="142" t="str">
        <f>Mitarbeiter!D11</f>
        <v>Hummel</v>
      </c>
      <c r="D13" s="39">
        <f>Oktober!D13 - COUNTIF(F13:AI13, "U")</f>
        <v>24</v>
      </c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</row>
    <row r="14" spans="2:46">
      <c r="B14" s="142" t="str">
        <f>Mitarbeiter!C12</f>
        <v>Melanie</v>
      </c>
      <c r="C14" s="142" t="str">
        <f>Mitarbeiter!D12</f>
        <v>Chrisholm</v>
      </c>
      <c r="D14" s="39">
        <f>Oktober!D14 - COUNTIF(F14:AI14, "U")</f>
        <v>24</v>
      </c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</row>
    <row r="15" spans="2:46">
      <c r="B15" s="142" t="str">
        <f>Mitarbeiter!C13</f>
        <v>Daniel</v>
      </c>
      <c r="C15" s="142" t="str">
        <f>Mitarbeiter!D13</f>
        <v>Mertens</v>
      </c>
      <c r="D15" s="39">
        <f>Oktober!D15 - COUNTIF(F15:AI15, "U")</f>
        <v>10</v>
      </c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</row>
    <row r="16" spans="2:46">
      <c r="B16" s="142" t="str">
        <f>Mitarbeiter!C14</f>
        <v>Michaella</v>
      </c>
      <c r="C16" s="142" t="str">
        <f>Mitarbeiter!D14</f>
        <v>Keeves</v>
      </c>
      <c r="D16" s="39">
        <f>Oktober!D16 - COUNTIF(F16:AI16, "U")</f>
        <v>24</v>
      </c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</row>
    <row r="17" spans="2:35">
      <c r="B17" s="142" t="str">
        <f>Mitarbeiter!C15</f>
        <v>Luca</v>
      </c>
      <c r="C17" s="142" t="str">
        <f>Mitarbeiter!D15</f>
        <v>Reist</v>
      </c>
      <c r="D17" s="39">
        <f>Oktober!D17 - COUNTIF(F17:AI17, "U")</f>
        <v>24</v>
      </c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</row>
    <row r="18" spans="2:35">
      <c r="B18" s="142" t="str">
        <f>Mitarbeiter!C16</f>
        <v>Melanie</v>
      </c>
      <c r="C18" s="142" t="str">
        <f>Mitarbeiter!D16</f>
        <v>Brown</v>
      </c>
      <c r="D18" s="39">
        <f>Oktober!D18 - COUNTIF(F18:AI18, "U")</f>
        <v>12</v>
      </c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</row>
    <row r="19" spans="2:35">
      <c r="B19" s="142" t="str">
        <f>Mitarbeiter!C17</f>
        <v>Adrian</v>
      </c>
      <c r="C19" s="142" t="str">
        <f>Mitarbeiter!D17</f>
        <v>Zodel</v>
      </c>
      <c r="D19" s="39">
        <f>Oktober!D19 - COUNTIF(F19:AI19, "U")</f>
        <v>24</v>
      </c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</row>
    <row r="20" spans="2:35">
      <c r="AH20" s="37"/>
    </row>
    <row r="21" spans="2:35">
      <c r="AH21" s="37"/>
    </row>
    <row r="22" spans="2:35">
      <c r="B22" s="140"/>
      <c r="C22" s="129" t="s">
        <v>157</v>
      </c>
      <c r="D22" s="130"/>
      <c r="AH22" s="37"/>
    </row>
    <row r="23" spans="2:35">
      <c r="B23" s="131"/>
      <c r="C23" s="132" t="s">
        <v>156</v>
      </c>
      <c r="D23" s="133"/>
    </row>
    <row r="24" spans="2:35">
      <c r="B24" s="134" t="s">
        <v>104</v>
      </c>
      <c r="C24" s="132" t="s">
        <v>158</v>
      </c>
      <c r="D24" s="133"/>
    </row>
    <row r="25" spans="2:35">
      <c r="B25" s="135" t="s">
        <v>107</v>
      </c>
      <c r="C25" s="132" t="s">
        <v>22</v>
      </c>
      <c r="D25" s="133"/>
    </row>
    <row r="26" spans="2:35">
      <c r="B26" s="136" t="s">
        <v>116</v>
      </c>
      <c r="C26" s="132" t="s">
        <v>115</v>
      </c>
      <c r="D26" s="133"/>
    </row>
    <row r="27" spans="2:35">
      <c r="B27" s="137" t="s">
        <v>113</v>
      </c>
      <c r="C27" s="138" t="s">
        <v>112</v>
      </c>
      <c r="D27" s="139"/>
    </row>
    <row r="28" spans="2:35">
      <c r="B28" s="128"/>
    </row>
  </sheetData>
  <sheetProtection algorithmName="SHA-512" hashValue="8t2B9qjpw3Q2J3XE5HUG7eaDU8etzAbvW6kkDlneYqL0WtTXQ6TBQFQZtVyWXX+DuMYVa3RJ9YJE07011180Pw==" saltValue="Pwj0EE3U2xPF0qRshPcs9g==" spinCount="100000" sheet="1" objects="1" scenarios="1" selectLockedCells="1"/>
  <mergeCells count="4">
    <mergeCell ref="F1:AI2"/>
    <mergeCell ref="B3:B4"/>
    <mergeCell ref="C3:C4"/>
    <mergeCell ref="D3:D4"/>
  </mergeCells>
  <conditionalFormatting sqref="F6:AI19">
    <cfRule type="expression" dxfId="29" priority="7">
      <formula>F6="K"</formula>
    </cfRule>
    <cfRule type="expression" dxfId="28" priority="15">
      <formula>F6="A"</formula>
    </cfRule>
    <cfRule type="expression" dxfId="27" priority="16">
      <formula>F6="S"</formula>
    </cfRule>
    <cfRule type="expression" dxfId="26" priority="17">
      <formula>F6="U"</formula>
    </cfRule>
    <cfRule type="expression" dxfId="25" priority="20">
      <formula>OR(WEEKDAY(F$4, 2)=6, WEEKDAY(F$4, 2)=7)</formula>
    </cfRule>
  </conditionalFormatting>
  <conditionalFormatting sqref="F4:AI4">
    <cfRule type="expression" dxfId="24" priority="8">
      <formula>OR(WEEKDAY(F4,2)=6, WEEKDAY(F4,2)=7)</formula>
    </cfRule>
  </conditionalFormatting>
  <conditionalFormatting sqref="B23">
    <cfRule type="expression" dxfId="23" priority="1">
      <formula>B23="K"</formula>
    </cfRule>
    <cfRule type="expression" dxfId="22" priority="2">
      <formula>B23="A"</formula>
    </cfRule>
    <cfRule type="expression" dxfId="21" priority="3">
      <formula>B23="S"</formula>
    </cfRule>
    <cfRule type="expression" dxfId="20" priority="4">
      <formula>B23="U"</formula>
    </cfRule>
  </conditionalFormatting>
  <pageMargins left="0.7" right="0.7" top="0.78740157499999996" bottom="0.78740157499999996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8" id="{CDCB6F39-35F9-4DB9-99F5-386A82154503}">
            <xm:f>AND(MATCH(F$3, Feiertage!$L$4:$L$10, 0),      INDEX(Feiertage!$M$4:$S$19, MATCH(Feiertage!$H$13, Feiertage!$M$3:$AB$3, 0),      MATCH(F$3, Feiertage!$L$4:$L$10, 0))="x")</xm:f>
            <x14:dxf>
              <fill>
                <patternFill>
                  <bgColor rgb="FFF7BE13"/>
                </patternFill>
              </fill>
            </x14:dxf>
          </x14:cfRule>
          <x14:cfRule type="expression" priority="19" id="{A8C2379B-DDDC-46DF-B8AD-B2B28CDE5ADC}">
            <xm:f>NOT(ISERROR(MATCH(F$3,Feiertage!$C$4:$C$13,0)))</xm:f>
            <x14:dxf>
              <fill>
                <patternFill>
                  <bgColor rgb="FFF7BE13"/>
                </patternFill>
              </fill>
            </x14:dxf>
          </x14:cfRule>
          <xm:sqref>F6:AI19</xm:sqref>
        </x14:conditionalFormatting>
        <x14:conditionalFormatting xmlns:xm="http://schemas.microsoft.com/office/excel/2006/main">
          <x14:cfRule type="expression" priority="21" id="{5A4A30C0-E21B-4C1B-8A97-46DCCA6B113A}">
            <xm:f>INDEX(Feiertage!$M$4:$AB$10,MATCH(F6,Feiertage!$L$3:$L$10,0),MATCH(Feiertage!$H$13,Feiertage!$M$3:$AB$3,0))</xm:f>
            <x14:dxf>
              <fill>
                <patternFill>
                  <bgColor rgb="FF7030A0"/>
                </patternFill>
              </fill>
            </x14:dxf>
          </x14:cfRule>
          <xm:sqref>K23</xm:sqref>
        </x14:conditionalFormatting>
        <x14:conditionalFormatting xmlns:xm="http://schemas.microsoft.com/office/excel/2006/main">
          <x14:cfRule type="expression" priority="5" id="{20F5C372-E8A9-4776-8E9D-F81BE758C9A5}">
            <xm:f>AND(MATCH(B$3, Feiertage!$L$4:$L$10, 0),      INDEX(Feiertage!$M$4:$S$19, MATCH(Feiertage!$H$13, Feiertage!$M$3:$AB$3, 0),      MATCH(B$3, Feiertage!$L$4:$L$10, 0))="x")</xm:f>
            <x14:dxf>
              <fill>
                <patternFill>
                  <bgColor rgb="FFF7BE13"/>
                </patternFill>
              </fill>
            </x14:dxf>
          </x14:cfRule>
          <x14:cfRule type="expression" priority="6" id="{20EC04A2-821B-4913-97A8-E1443FB2F7B6}">
            <xm:f>NOT(ISERROR(MATCH(B$3,Feiertage!$C$4:$C$13,0)))</xm:f>
            <x14:dxf>
              <fill>
                <patternFill>
                  <bgColor rgb="FFF7BE13"/>
                </patternFill>
              </fill>
            </x14:dxf>
          </x14:cfRule>
          <xm:sqref>B23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 errorTitle="Abwesenheit eintragen" error="Geben Sie eine Abwesenheitsart an.">
          <x14:formula1>
            <xm:f>Feiertage!$F$4:$F$7</xm:f>
          </x14:formula1>
          <xm:sqref>F6:AI19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28"/>
  <sheetViews>
    <sheetView workbookViewId="0">
      <selection activeCell="F6" sqref="F6"/>
    </sheetView>
  </sheetViews>
  <sheetFormatPr baseColWidth="10" defaultRowHeight="15"/>
  <cols>
    <col min="1" max="1" width="3.42578125" customWidth="1"/>
    <col min="2" max="3" width="11.7109375" customWidth="1"/>
    <col min="4" max="4" width="11.7109375" style="37" customWidth="1"/>
    <col min="5" max="5" width="2" customWidth="1"/>
    <col min="6" max="33" width="5.42578125" style="37" customWidth="1"/>
    <col min="34" max="56" width="5.42578125" customWidth="1"/>
  </cols>
  <sheetData>
    <row r="1" spans="2:47">
      <c r="B1" s="31"/>
      <c r="C1" s="31"/>
      <c r="D1" s="32"/>
      <c r="F1" s="158">
        <f>EDATE(Feiertage!F13,11)</f>
        <v>45992</v>
      </c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</row>
    <row r="2" spans="2:47">
      <c r="B2" s="31"/>
      <c r="C2" s="31"/>
      <c r="D2" s="32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</row>
    <row r="3" spans="2:47" ht="15" customHeight="1">
      <c r="B3" s="160" t="s">
        <v>18</v>
      </c>
      <c r="C3" s="160" t="s">
        <v>19</v>
      </c>
      <c r="D3" s="161" t="s">
        <v>23</v>
      </c>
      <c r="E3" s="33"/>
      <c r="F3" s="106">
        <f>EDATE(Feiertage!F13,11)</f>
        <v>45992</v>
      </c>
      <c r="G3" s="106">
        <f>F3+1</f>
        <v>45993</v>
      </c>
      <c r="H3" s="106">
        <f t="shared" ref="H3:W4" si="0">G3+1</f>
        <v>45994</v>
      </c>
      <c r="I3" s="106">
        <f t="shared" si="0"/>
        <v>45995</v>
      </c>
      <c r="J3" s="106">
        <f t="shared" si="0"/>
        <v>45996</v>
      </c>
      <c r="K3" s="106">
        <f t="shared" si="0"/>
        <v>45997</v>
      </c>
      <c r="L3" s="106">
        <f t="shared" si="0"/>
        <v>45998</v>
      </c>
      <c r="M3" s="106">
        <f t="shared" si="0"/>
        <v>45999</v>
      </c>
      <c r="N3" s="106">
        <f t="shared" si="0"/>
        <v>46000</v>
      </c>
      <c r="O3" s="106">
        <f t="shared" si="0"/>
        <v>46001</v>
      </c>
      <c r="P3" s="106">
        <f t="shared" si="0"/>
        <v>46002</v>
      </c>
      <c r="Q3" s="106">
        <f t="shared" si="0"/>
        <v>46003</v>
      </c>
      <c r="R3" s="106">
        <f t="shared" si="0"/>
        <v>46004</v>
      </c>
      <c r="S3" s="106">
        <f t="shared" si="0"/>
        <v>46005</v>
      </c>
      <c r="T3" s="106">
        <f t="shared" si="0"/>
        <v>46006</v>
      </c>
      <c r="U3" s="106">
        <f t="shared" si="0"/>
        <v>46007</v>
      </c>
      <c r="V3" s="106">
        <f t="shared" si="0"/>
        <v>46008</v>
      </c>
      <c r="W3" s="106">
        <f t="shared" si="0"/>
        <v>46009</v>
      </c>
      <c r="X3" s="106">
        <f t="shared" ref="X3:AJ4" si="1">W3+1</f>
        <v>46010</v>
      </c>
      <c r="Y3" s="106">
        <f t="shared" si="1"/>
        <v>46011</v>
      </c>
      <c r="Z3" s="106">
        <f t="shared" si="1"/>
        <v>46012</v>
      </c>
      <c r="AA3" s="106">
        <f t="shared" si="1"/>
        <v>46013</v>
      </c>
      <c r="AB3" s="106">
        <f t="shared" si="1"/>
        <v>46014</v>
      </c>
      <c r="AC3" s="106">
        <f t="shared" si="1"/>
        <v>46015</v>
      </c>
      <c r="AD3" s="106">
        <f t="shared" si="1"/>
        <v>46016</v>
      </c>
      <c r="AE3" s="106">
        <f t="shared" si="1"/>
        <v>46017</v>
      </c>
      <c r="AF3" s="106">
        <f t="shared" si="1"/>
        <v>46018</v>
      </c>
      <c r="AG3" s="106">
        <f t="shared" si="1"/>
        <v>46019</v>
      </c>
      <c r="AH3" s="106">
        <f t="shared" si="1"/>
        <v>46020</v>
      </c>
      <c r="AI3" s="106">
        <f t="shared" si="1"/>
        <v>46021</v>
      </c>
      <c r="AJ3" s="106">
        <f t="shared" si="1"/>
        <v>46022</v>
      </c>
    </row>
    <row r="4" spans="2:47">
      <c r="B4" s="160"/>
      <c r="C4" s="160"/>
      <c r="D4" s="161"/>
      <c r="F4" s="107">
        <f>EDATE(Feiertage!F13,11)</f>
        <v>45992</v>
      </c>
      <c r="G4" s="107">
        <f>F4+1</f>
        <v>45993</v>
      </c>
      <c r="H4" s="107">
        <f t="shared" si="0"/>
        <v>45994</v>
      </c>
      <c r="I4" s="107">
        <f t="shared" si="0"/>
        <v>45995</v>
      </c>
      <c r="J4" s="107">
        <f t="shared" si="0"/>
        <v>45996</v>
      </c>
      <c r="K4" s="107">
        <f t="shared" si="0"/>
        <v>45997</v>
      </c>
      <c r="L4" s="107">
        <f t="shared" si="0"/>
        <v>45998</v>
      </c>
      <c r="M4" s="107">
        <f t="shared" si="0"/>
        <v>45999</v>
      </c>
      <c r="N4" s="107">
        <f t="shared" si="0"/>
        <v>46000</v>
      </c>
      <c r="O4" s="107">
        <f t="shared" si="0"/>
        <v>46001</v>
      </c>
      <c r="P4" s="107">
        <f t="shared" si="0"/>
        <v>46002</v>
      </c>
      <c r="Q4" s="107">
        <f t="shared" si="0"/>
        <v>46003</v>
      </c>
      <c r="R4" s="107">
        <f t="shared" si="0"/>
        <v>46004</v>
      </c>
      <c r="S4" s="107">
        <f t="shared" si="0"/>
        <v>46005</v>
      </c>
      <c r="T4" s="107">
        <f t="shared" si="0"/>
        <v>46006</v>
      </c>
      <c r="U4" s="107">
        <f t="shared" si="0"/>
        <v>46007</v>
      </c>
      <c r="V4" s="107">
        <f t="shared" si="0"/>
        <v>46008</v>
      </c>
      <c r="W4" s="107">
        <f t="shared" si="0"/>
        <v>46009</v>
      </c>
      <c r="X4" s="107">
        <f t="shared" si="1"/>
        <v>46010</v>
      </c>
      <c r="Y4" s="107">
        <f t="shared" si="1"/>
        <v>46011</v>
      </c>
      <c r="Z4" s="107">
        <f t="shared" si="1"/>
        <v>46012</v>
      </c>
      <c r="AA4" s="107">
        <f t="shared" si="1"/>
        <v>46013</v>
      </c>
      <c r="AB4" s="107">
        <f t="shared" si="1"/>
        <v>46014</v>
      </c>
      <c r="AC4" s="107">
        <f t="shared" si="1"/>
        <v>46015</v>
      </c>
      <c r="AD4" s="107">
        <f t="shared" si="1"/>
        <v>46016</v>
      </c>
      <c r="AE4" s="107">
        <f t="shared" si="1"/>
        <v>46017</v>
      </c>
      <c r="AF4" s="107">
        <f t="shared" si="1"/>
        <v>46018</v>
      </c>
      <c r="AG4" s="107">
        <f t="shared" si="1"/>
        <v>46019</v>
      </c>
      <c r="AH4" s="107">
        <f t="shared" si="1"/>
        <v>46020</v>
      </c>
      <c r="AI4" s="107">
        <f t="shared" si="1"/>
        <v>46021</v>
      </c>
      <c r="AJ4" s="107">
        <f t="shared" si="1"/>
        <v>46022</v>
      </c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</row>
    <row r="5" spans="2:47">
      <c r="B5" s="33"/>
      <c r="C5" s="33"/>
      <c r="D5" s="36"/>
      <c r="E5" s="33"/>
    </row>
    <row r="6" spans="2:47">
      <c r="B6" s="142" t="str">
        <f>Mitarbeiter!C4</f>
        <v>Sina</v>
      </c>
      <c r="C6" s="142" t="str">
        <f>Mitarbeiter!D4</f>
        <v>Horn</v>
      </c>
      <c r="D6" s="39">
        <f>November!D6 - COUNTIF(F6:AJ6, "U")</f>
        <v>24</v>
      </c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</row>
    <row r="7" spans="2:47">
      <c r="B7" s="142" t="str">
        <f>Mitarbeiter!C5</f>
        <v>Yasemin</v>
      </c>
      <c r="C7" s="142" t="str">
        <f>Mitarbeiter!D5</f>
        <v>Dönmez</v>
      </c>
      <c r="D7" s="39">
        <f>November!D7 - COUNTIF(F7:AJ7, "U")</f>
        <v>24</v>
      </c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</row>
    <row r="8" spans="2:47">
      <c r="B8" s="142" t="str">
        <f>Mitarbeiter!C6</f>
        <v>Dorothee</v>
      </c>
      <c r="C8" s="142" t="str">
        <f>Mitarbeiter!D6</f>
        <v>Thiel</v>
      </c>
      <c r="D8" s="39">
        <f>November!D8 - COUNTIF(F8:AJ8, "U")</f>
        <v>24</v>
      </c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</row>
    <row r="9" spans="2:47">
      <c r="B9" s="142" t="str">
        <f>Mitarbeiter!C7</f>
        <v>Alexander</v>
      </c>
      <c r="C9" s="142" t="str">
        <f>Mitarbeiter!D7</f>
        <v>Rhode</v>
      </c>
      <c r="D9" s="39">
        <f>November!D9 - COUNTIF(F9:AJ9, "U")</f>
        <v>24</v>
      </c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</row>
    <row r="10" spans="2:47">
      <c r="B10" s="142" t="str">
        <f>Mitarbeiter!C8</f>
        <v>André</v>
      </c>
      <c r="C10" s="142" t="str">
        <f>Mitarbeiter!D8</f>
        <v>Sommer</v>
      </c>
      <c r="D10" s="39">
        <f>November!D10 - COUNTIF(F10:AJ10, "U")</f>
        <v>24</v>
      </c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</row>
    <row r="11" spans="2:47">
      <c r="B11" s="142" t="str">
        <f>Mitarbeiter!C9</f>
        <v>Kilian</v>
      </c>
      <c r="C11" s="142" t="str">
        <f>Mitarbeiter!D9</f>
        <v>Klebinger</v>
      </c>
      <c r="D11" s="39">
        <f>November!D11 - COUNTIF(F11:AJ11, "U")</f>
        <v>17</v>
      </c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</row>
    <row r="12" spans="2:47">
      <c r="B12" s="142" t="str">
        <f>Mitarbeiter!C10</f>
        <v>Dick</v>
      </c>
      <c r="C12" s="142" t="str">
        <f>Mitarbeiter!D10</f>
        <v>Taylor</v>
      </c>
      <c r="D12" s="39">
        <f>November!D12 - COUNTIF(F12:AJ12, "U")</f>
        <v>15</v>
      </c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</row>
    <row r="13" spans="2:47">
      <c r="B13" s="142" t="str">
        <f>Mitarbeiter!C11</f>
        <v>Oskar</v>
      </c>
      <c r="C13" s="142" t="str">
        <f>Mitarbeiter!D11</f>
        <v>Hummel</v>
      </c>
      <c r="D13" s="39">
        <f>November!D13 - COUNTIF(F13:AJ13, "U")</f>
        <v>24</v>
      </c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</row>
    <row r="14" spans="2:47">
      <c r="B14" s="142" t="str">
        <f>Mitarbeiter!C12</f>
        <v>Melanie</v>
      </c>
      <c r="C14" s="142" t="str">
        <f>Mitarbeiter!D12</f>
        <v>Chrisholm</v>
      </c>
      <c r="D14" s="39">
        <f>November!D14 - COUNTIF(F14:AJ14, "U")</f>
        <v>24</v>
      </c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</row>
    <row r="15" spans="2:47">
      <c r="B15" s="142" t="str">
        <f>Mitarbeiter!C13</f>
        <v>Daniel</v>
      </c>
      <c r="C15" s="142" t="str">
        <f>Mitarbeiter!D13</f>
        <v>Mertens</v>
      </c>
      <c r="D15" s="39">
        <f>November!D15 - COUNTIF(F15:AJ15, "U")</f>
        <v>10</v>
      </c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</row>
    <row r="16" spans="2:47">
      <c r="B16" s="142" t="str">
        <f>Mitarbeiter!C14</f>
        <v>Michaella</v>
      </c>
      <c r="C16" s="142" t="str">
        <f>Mitarbeiter!D14</f>
        <v>Keeves</v>
      </c>
      <c r="D16" s="39">
        <f>November!D16 - COUNTIF(F16:AJ16, "U")</f>
        <v>24</v>
      </c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</row>
    <row r="17" spans="2:36">
      <c r="B17" s="142" t="str">
        <f>Mitarbeiter!C15</f>
        <v>Luca</v>
      </c>
      <c r="C17" s="142" t="str">
        <f>Mitarbeiter!D15</f>
        <v>Reist</v>
      </c>
      <c r="D17" s="39">
        <f>November!D17 - COUNTIF(F17:AJ17, "U")</f>
        <v>24</v>
      </c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</row>
    <row r="18" spans="2:36">
      <c r="B18" s="142" t="str">
        <f>Mitarbeiter!C16</f>
        <v>Melanie</v>
      </c>
      <c r="C18" s="142" t="str">
        <f>Mitarbeiter!D16</f>
        <v>Brown</v>
      </c>
      <c r="D18" s="39">
        <f>November!D18 - COUNTIF(F18:AJ18, "U")</f>
        <v>12</v>
      </c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</row>
    <row r="19" spans="2:36">
      <c r="B19" s="142" t="str">
        <f>Mitarbeiter!C17</f>
        <v>Adrian</v>
      </c>
      <c r="C19" s="142" t="str">
        <f>Mitarbeiter!D17</f>
        <v>Zodel</v>
      </c>
      <c r="D19" s="39">
        <f>November!D19 - COUNTIF(F19:AJ19, "U")</f>
        <v>24</v>
      </c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</row>
    <row r="20" spans="2:36">
      <c r="AH20" s="37"/>
    </row>
    <row r="21" spans="2:36">
      <c r="AH21" s="37"/>
    </row>
    <row r="22" spans="2:36">
      <c r="B22" s="140"/>
      <c r="C22" s="129" t="s">
        <v>157</v>
      </c>
      <c r="D22" s="130"/>
      <c r="AH22" s="37"/>
    </row>
    <row r="23" spans="2:36">
      <c r="B23" s="131"/>
      <c r="C23" s="132" t="s">
        <v>156</v>
      </c>
      <c r="D23" s="133"/>
    </row>
    <row r="24" spans="2:36">
      <c r="B24" s="134" t="s">
        <v>104</v>
      </c>
      <c r="C24" s="132" t="s">
        <v>158</v>
      </c>
      <c r="D24" s="133"/>
    </row>
    <row r="25" spans="2:36">
      <c r="B25" s="135" t="s">
        <v>107</v>
      </c>
      <c r="C25" s="132" t="s">
        <v>22</v>
      </c>
      <c r="D25" s="133"/>
    </row>
    <row r="26" spans="2:36">
      <c r="B26" s="136" t="s">
        <v>116</v>
      </c>
      <c r="C26" s="132" t="s">
        <v>115</v>
      </c>
      <c r="D26" s="133"/>
    </row>
    <row r="27" spans="2:36">
      <c r="B27" s="137" t="s">
        <v>113</v>
      </c>
      <c r="C27" s="138" t="s">
        <v>112</v>
      </c>
      <c r="D27" s="139"/>
    </row>
    <row r="28" spans="2:36">
      <c r="B28" s="128"/>
    </row>
  </sheetData>
  <sheetProtection algorithmName="SHA-512" hashValue="ygF9JJtxEPz4jqZBUOqKMAK6bAxwi6/HS1sGHrCb52xmYmrbqVxqE4eRCi1fAYFT9eiwP5wjTPY0aNaAWFZIbA==" saltValue="6e6M4j6Z5bhn3tq2OTHCew==" spinCount="100000" sheet="1" objects="1" scenarios="1" selectLockedCells="1"/>
  <mergeCells count="4">
    <mergeCell ref="F1:AJ2"/>
    <mergeCell ref="B3:B4"/>
    <mergeCell ref="C3:C4"/>
    <mergeCell ref="D3:D4"/>
  </mergeCells>
  <conditionalFormatting sqref="F6:AJ19">
    <cfRule type="expression" dxfId="14" priority="7">
      <formula>F6="K"</formula>
    </cfRule>
    <cfRule type="expression" dxfId="13" priority="15">
      <formula>F6="A"</formula>
    </cfRule>
    <cfRule type="expression" dxfId="12" priority="16">
      <formula>F6="S"</formula>
    </cfRule>
    <cfRule type="expression" dxfId="11" priority="17">
      <formula>F6="U"</formula>
    </cfRule>
    <cfRule type="expression" dxfId="10" priority="20">
      <formula>OR(WEEKDAY(F$4, 2)=6, WEEKDAY(F$4, 2)=7)</formula>
    </cfRule>
  </conditionalFormatting>
  <conditionalFormatting sqref="F4:AJ4">
    <cfRule type="expression" dxfId="9" priority="8">
      <formula>OR(WEEKDAY(F4,2)=6, WEEKDAY(F4,2)=7)</formula>
    </cfRule>
  </conditionalFormatting>
  <conditionalFormatting sqref="B23">
    <cfRule type="expression" dxfId="8" priority="1">
      <formula>B23="K"</formula>
    </cfRule>
    <cfRule type="expression" dxfId="7" priority="2">
      <formula>B23="A"</formula>
    </cfRule>
    <cfRule type="expression" dxfId="6" priority="3">
      <formula>B23="S"</formula>
    </cfRule>
    <cfRule type="expression" dxfId="5" priority="4">
      <formula>B23="U"</formula>
    </cfRule>
  </conditionalFormatting>
  <pageMargins left="0.7" right="0.7" top="0.78740157499999996" bottom="0.78740157499999996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8" id="{44500DA3-CF52-4C4B-BFF7-91CD5E3E43B3}">
            <xm:f>AND(MATCH(F$3, Feiertage!$L$4:$L$10, 0),      INDEX(Feiertage!$M$4:$S$19, MATCH(Feiertage!$H$13, Feiertage!$M$3:$AB$3, 0),      MATCH(F$3, Feiertage!$L$4:$L$10, 0))="x")</xm:f>
            <x14:dxf>
              <fill>
                <patternFill>
                  <bgColor rgb="FFF7BE13"/>
                </patternFill>
              </fill>
            </x14:dxf>
          </x14:cfRule>
          <x14:cfRule type="expression" priority="19" id="{FB0F7CF0-ABFD-4DB4-A430-7598049183DD}">
            <xm:f>NOT(ISERROR(MATCH(F$3,Feiertage!$C$4:$C$13,0)))</xm:f>
            <x14:dxf>
              <fill>
                <patternFill>
                  <bgColor rgb="FFF7BE13"/>
                </patternFill>
              </fill>
            </x14:dxf>
          </x14:cfRule>
          <xm:sqref>F6:AJ19</xm:sqref>
        </x14:conditionalFormatting>
        <x14:conditionalFormatting xmlns:xm="http://schemas.microsoft.com/office/excel/2006/main">
          <x14:cfRule type="expression" priority="21" id="{8EB46ADC-2235-48D4-84A3-256F549D6A67}">
            <xm:f>INDEX(Feiertage!$M$4:$AB$10,MATCH(F6,Feiertage!$L$3:$L$10,0),MATCH(Feiertage!$H$13,Feiertage!$M$3:$AB$3,0))</xm:f>
            <x14:dxf>
              <fill>
                <patternFill>
                  <bgColor rgb="FF7030A0"/>
                </patternFill>
              </fill>
            </x14:dxf>
          </x14:cfRule>
          <xm:sqref>K23</xm:sqref>
        </x14:conditionalFormatting>
        <x14:conditionalFormatting xmlns:xm="http://schemas.microsoft.com/office/excel/2006/main">
          <x14:cfRule type="expression" priority="5" id="{40678AD3-C81E-4776-942A-5625D7E30129}">
            <xm:f>AND(MATCH(B$3, Feiertage!$L$4:$L$10, 0),      INDEX(Feiertage!$M$4:$S$19, MATCH(Feiertage!$H$13, Feiertage!$M$3:$AB$3, 0),      MATCH(B$3, Feiertage!$L$4:$L$10, 0))="x")</xm:f>
            <x14:dxf>
              <fill>
                <patternFill>
                  <bgColor rgb="FFF7BE13"/>
                </patternFill>
              </fill>
            </x14:dxf>
          </x14:cfRule>
          <x14:cfRule type="expression" priority="6" id="{4EB11E37-8E86-476B-AB40-F005C7E0CB5C}">
            <xm:f>NOT(ISERROR(MATCH(B$3,Feiertage!$C$4:$C$13,0)))</xm:f>
            <x14:dxf>
              <fill>
                <patternFill>
                  <bgColor rgb="FFF7BE13"/>
                </patternFill>
              </fill>
            </x14:dxf>
          </x14:cfRule>
          <xm:sqref>B23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 errorTitle="Abwesenheit eintragen" error="Geben Sie eine Abwesenheitsart an.">
          <x14:formula1>
            <xm:f>Feiertage!$F$4:$F$7</xm:f>
          </x14:formula1>
          <xm:sqref>F6:AJ19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workbookViewId="0">
      <selection activeCell="B2" sqref="B2"/>
    </sheetView>
  </sheetViews>
  <sheetFormatPr baseColWidth="10" defaultColWidth="10.85546875" defaultRowHeight="12.75"/>
  <cols>
    <col min="1" max="1" width="3.5703125" style="2" customWidth="1"/>
    <col min="2" max="2" width="6.5703125" style="1" customWidth="1"/>
    <col min="3" max="12" width="6.5703125" style="2" customWidth="1"/>
    <col min="13" max="16384" width="10.85546875" style="2"/>
  </cols>
  <sheetData>
    <row r="1" spans="1:16">
      <c r="A1" s="4"/>
      <c r="B1" s="5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ht="18">
      <c r="A2" s="4"/>
      <c r="B2" s="75" t="s">
        <v>0</v>
      </c>
      <c r="C2" s="4"/>
      <c r="D2" s="4"/>
      <c r="E2" s="4"/>
      <c r="F2" s="4"/>
      <c r="G2" s="4"/>
      <c r="H2" s="6"/>
      <c r="I2" s="4"/>
      <c r="J2" s="4"/>
      <c r="K2" s="4"/>
      <c r="L2" s="4"/>
      <c r="M2" s="4"/>
      <c r="N2" s="4"/>
      <c r="O2" s="4"/>
      <c r="P2" s="4"/>
    </row>
    <row r="3" spans="1:16" ht="14.1" customHeight="1">
      <c r="A3" s="4"/>
      <c r="B3" s="5"/>
      <c r="C3" s="4"/>
      <c r="D3" s="4"/>
      <c r="E3" s="4"/>
      <c r="F3" s="4"/>
      <c r="G3" s="4"/>
      <c r="H3" s="7"/>
      <c r="I3" s="4"/>
      <c r="J3" s="4"/>
      <c r="K3" s="4"/>
      <c r="L3" s="4"/>
      <c r="M3" s="4"/>
      <c r="N3" s="4"/>
      <c r="O3" s="4"/>
      <c r="P3" s="4"/>
    </row>
    <row r="4" spans="1:16">
      <c r="A4" s="4"/>
      <c r="B4" s="162"/>
      <c r="C4" s="162"/>
      <c r="D4" s="162"/>
      <c r="E4" s="162"/>
      <c r="F4" s="162"/>
      <c r="G4" s="162"/>
      <c r="H4" s="162"/>
      <c r="I4" s="8"/>
      <c r="J4" s="162"/>
      <c r="K4" s="162"/>
      <c r="L4" s="162"/>
      <c r="M4" s="14"/>
      <c r="N4" s="14"/>
      <c r="O4" s="14"/>
      <c r="P4" s="4"/>
    </row>
    <row r="5" spans="1:16">
      <c r="A5" s="4"/>
      <c r="B5" s="162"/>
      <c r="C5" s="162"/>
      <c r="D5" s="162"/>
      <c r="E5" s="162"/>
      <c r="F5" s="162"/>
      <c r="G5" s="162"/>
      <c r="H5" s="162"/>
      <c r="I5" s="8"/>
      <c r="J5" s="162"/>
      <c r="K5" s="162"/>
      <c r="L5" s="162"/>
      <c r="M5" s="14"/>
      <c r="N5" s="14"/>
      <c r="O5" s="14"/>
      <c r="P5" s="4"/>
    </row>
    <row r="6" spans="1:16">
      <c r="A6" s="4"/>
      <c r="B6" s="163" t="s">
        <v>1</v>
      </c>
      <c r="C6" s="163"/>
      <c r="D6" s="163"/>
      <c r="E6" s="163"/>
      <c r="F6" s="163"/>
      <c r="G6" s="163"/>
      <c r="H6" s="163"/>
      <c r="I6" s="8"/>
      <c r="J6" s="163" t="s">
        <v>2</v>
      </c>
      <c r="K6" s="163"/>
      <c r="L6" s="163"/>
      <c r="M6" s="163"/>
      <c r="N6" s="163"/>
      <c r="O6" s="163"/>
      <c r="P6" s="163"/>
    </row>
    <row r="7" spans="1:16">
      <c r="A7" s="4"/>
      <c r="B7" s="9"/>
      <c r="C7" s="9"/>
      <c r="D7" s="9"/>
      <c r="E7" s="9"/>
      <c r="F7" s="9"/>
      <c r="G7" s="9"/>
      <c r="H7" s="9"/>
      <c r="I7" s="8"/>
      <c r="J7" s="9"/>
      <c r="K7" s="9"/>
      <c r="L7" s="9"/>
      <c r="M7" s="9"/>
      <c r="N7" s="9"/>
      <c r="O7" s="9"/>
      <c r="P7" s="9"/>
    </row>
    <row r="8" spans="1:16">
      <c r="A8" s="4"/>
      <c r="B8" s="9"/>
      <c r="C8" s="9"/>
      <c r="D8" s="9"/>
      <c r="E8" s="9"/>
      <c r="F8" s="9"/>
      <c r="G8" s="9"/>
      <c r="H8" s="9"/>
      <c r="I8" s="8"/>
      <c r="J8" s="9"/>
      <c r="K8" s="9"/>
      <c r="L8" s="9"/>
      <c r="M8" s="9"/>
      <c r="N8" s="9"/>
      <c r="O8" s="9"/>
      <c r="P8" s="9"/>
    </row>
    <row r="9" spans="1:16">
      <c r="A9" s="4"/>
      <c r="B9" s="9"/>
      <c r="C9" s="9"/>
      <c r="D9" s="9"/>
      <c r="E9" s="9"/>
      <c r="F9" s="9"/>
      <c r="G9" s="9"/>
      <c r="H9" s="9"/>
      <c r="I9" s="8"/>
      <c r="J9" s="4"/>
      <c r="K9" s="10"/>
      <c r="L9" s="4"/>
      <c r="M9" s="4"/>
      <c r="N9" s="4"/>
      <c r="O9" s="4"/>
      <c r="P9" s="4"/>
    </row>
    <row r="10" spans="1:16">
      <c r="A10" s="4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16">
      <c r="A11" s="4"/>
      <c r="B11" s="163" t="s">
        <v>3</v>
      </c>
      <c r="C11" s="163"/>
      <c r="D11" s="163"/>
      <c r="E11" s="163"/>
      <c r="F11" s="163"/>
      <c r="G11" s="163"/>
      <c r="H11" s="163"/>
      <c r="I11" s="8"/>
      <c r="J11" s="8"/>
      <c r="K11" s="8"/>
      <c r="L11" s="8"/>
      <c r="M11" s="8"/>
      <c r="N11" s="8"/>
      <c r="O11" s="8"/>
      <c r="P11" s="8"/>
    </row>
    <row r="12" spans="1:16">
      <c r="A12" s="4"/>
      <c r="B12" s="9"/>
      <c r="C12" s="9"/>
      <c r="D12" s="9"/>
      <c r="E12" s="9"/>
      <c r="F12" s="9"/>
      <c r="G12" s="9"/>
      <c r="H12" s="9"/>
      <c r="I12" s="8"/>
      <c r="J12" s="8"/>
      <c r="K12" s="8"/>
      <c r="L12" s="8"/>
      <c r="M12" s="8"/>
      <c r="N12" s="8"/>
      <c r="O12" s="8"/>
      <c r="P12" s="8"/>
    </row>
    <row r="13" spans="1:16">
      <c r="A13" s="4"/>
      <c r="B13" s="9"/>
      <c r="C13" s="9"/>
      <c r="D13" s="9"/>
      <c r="E13" s="9"/>
      <c r="F13" s="9"/>
      <c r="G13" s="9"/>
      <c r="H13" s="9"/>
      <c r="I13" s="8"/>
      <c r="J13" s="8"/>
      <c r="K13" s="8"/>
      <c r="L13" s="8"/>
      <c r="M13" s="8"/>
      <c r="N13" s="8"/>
      <c r="O13" s="8"/>
      <c r="P13" s="8"/>
    </row>
    <row r="14" spans="1:16">
      <c r="A14" s="4"/>
      <c r="B14" s="9"/>
      <c r="C14" s="9"/>
      <c r="D14" s="9"/>
      <c r="E14" s="9"/>
      <c r="F14" s="9"/>
      <c r="G14" s="9"/>
      <c r="H14" s="9"/>
      <c r="I14" s="8"/>
      <c r="J14" s="8"/>
      <c r="K14" s="8"/>
      <c r="L14" s="8"/>
      <c r="M14" s="8"/>
      <c r="N14" s="8"/>
      <c r="O14" s="8"/>
      <c r="P14" s="8"/>
    </row>
    <row r="15" spans="1:16">
      <c r="A15" s="4"/>
      <c r="B15" s="9"/>
      <c r="C15" s="9"/>
      <c r="D15" s="9"/>
      <c r="E15" s="9"/>
      <c r="F15" s="9"/>
      <c r="G15" s="9"/>
      <c r="H15" s="9"/>
      <c r="I15" s="8"/>
      <c r="J15" s="8"/>
      <c r="K15" s="8"/>
      <c r="L15" s="8"/>
      <c r="M15" s="8"/>
      <c r="N15" s="8"/>
      <c r="O15" s="8"/>
      <c r="P15" s="8"/>
    </row>
    <row r="16" spans="1:16">
      <c r="A16" s="4"/>
      <c r="B16" s="9"/>
      <c r="C16" s="9"/>
      <c r="D16" s="9"/>
      <c r="E16" s="9"/>
      <c r="F16" s="9"/>
      <c r="G16" s="9"/>
      <c r="H16" s="9"/>
      <c r="I16" s="8"/>
      <c r="J16" s="8"/>
      <c r="K16" s="8"/>
      <c r="L16" s="8"/>
      <c r="M16" s="8"/>
      <c r="N16" s="8"/>
      <c r="O16" s="8"/>
      <c r="P16" s="8"/>
    </row>
    <row r="17" spans="1:16">
      <c r="A17" s="4"/>
      <c r="B17" s="9"/>
      <c r="C17" s="9"/>
      <c r="D17" s="9"/>
      <c r="E17" s="9"/>
      <c r="F17" s="9"/>
      <c r="G17" s="9"/>
      <c r="H17" s="9"/>
      <c r="I17" s="8"/>
      <c r="J17" s="8"/>
      <c r="K17" s="8"/>
      <c r="L17" s="8"/>
      <c r="M17" s="8"/>
      <c r="N17" s="8"/>
      <c r="O17" s="8"/>
      <c r="P17" s="8"/>
    </row>
    <row r="18" spans="1:16">
      <c r="A18" s="4"/>
      <c r="B18" s="41"/>
      <c r="C18" s="42"/>
      <c r="D18" s="42"/>
      <c r="E18" s="42"/>
      <c r="F18" s="42"/>
      <c r="G18" s="42"/>
      <c r="H18" s="42"/>
      <c r="I18" s="43"/>
      <c r="J18" s="44"/>
      <c r="K18" s="45"/>
      <c r="L18" s="44"/>
      <c r="M18" s="46"/>
      <c r="N18" s="8"/>
      <c r="O18" s="8"/>
      <c r="P18" s="4"/>
    </row>
    <row r="19" spans="1:16">
      <c r="A19" s="4"/>
      <c r="B19" s="47"/>
      <c r="C19" s="8"/>
      <c r="D19" s="8"/>
      <c r="E19" s="8"/>
      <c r="F19" s="8"/>
      <c r="G19" s="8"/>
      <c r="H19" s="8"/>
      <c r="I19" s="8"/>
      <c r="J19" s="8"/>
      <c r="K19" s="8"/>
      <c r="L19" s="8"/>
      <c r="M19" s="48"/>
      <c r="N19" s="8"/>
      <c r="O19" s="8"/>
      <c r="P19" s="8"/>
    </row>
    <row r="20" spans="1:16">
      <c r="A20" s="4"/>
      <c r="B20" s="49" t="s">
        <v>4</v>
      </c>
      <c r="C20" s="11"/>
      <c r="D20" s="11"/>
      <c r="E20" s="11"/>
      <c r="F20" s="11" t="s">
        <v>5</v>
      </c>
      <c r="G20" s="11"/>
      <c r="H20" s="11"/>
      <c r="I20" s="11"/>
      <c r="J20" s="11" t="s">
        <v>6</v>
      </c>
      <c r="K20" s="11"/>
      <c r="L20" s="11"/>
      <c r="M20" s="48"/>
      <c r="N20" s="8"/>
      <c r="O20" s="8"/>
      <c r="P20" s="8"/>
    </row>
    <row r="21" spans="1:16">
      <c r="A21" s="4"/>
      <c r="B21" s="50"/>
      <c r="C21" s="51"/>
      <c r="D21" s="51"/>
      <c r="E21" s="51"/>
      <c r="F21" s="51"/>
      <c r="G21" s="51"/>
      <c r="H21" s="51"/>
      <c r="I21" s="52"/>
      <c r="J21" s="52"/>
      <c r="K21" s="52"/>
      <c r="L21" s="52"/>
      <c r="M21" s="53"/>
      <c r="N21" s="8"/>
      <c r="O21" s="8"/>
      <c r="P21" s="8"/>
    </row>
    <row r="22" spans="1:16">
      <c r="A22" s="4"/>
      <c r="B22" s="4"/>
      <c r="C22" s="4"/>
      <c r="D22" s="11"/>
      <c r="E22" s="11"/>
      <c r="F22" s="11"/>
      <c r="G22" s="11"/>
      <c r="H22" s="11"/>
      <c r="I22" s="8"/>
      <c r="J22" s="8"/>
      <c r="K22" s="8"/>
      <c r="L22" s="8"/>
      <c r="M22" s="8"/>
      <c r="N22" s="8"/>
      <c r="O22" s="8"/>
      <c r="P22" s="8"/>
    </row>
    <row r="23" spans="1:16">
      <c r="A23" s="4"/>
      <c r="B23" s="4"/>
      <c r="C23" s="4"/>
      <c r="D23" s="11"/>
      <c r="E23" s="11"/>
      <c r="F23" s="11"/>
      <c r="G23" s="11"/>
      <c r="H23" s="11"/>
      <c r="I23" s="8"/>
      <c r="J23" s="8"/>
      <c r="K23" s="8"/>
      <c r="L23" s="8"/>
      <c r="M23" s="8"/>
      <c r="N23" s="8"/>
      <c r="O23" s="8"/>
      <c r="P23" s="8"/>
    </row>
    <row r="24" spans="1:16">
      <c r="A24" s="4"/>
      <c r="B24" s="162"/>
      <c r="C24" s="162"/>
      <c r="D24" s="162"/>
      <c r="E24" s="162"/>
      <c r="F24" s="162"/>
      <c r="G24" s="162"/>
      <c r="H24" s="162"/>
      <c r="I24" s="8"/>
      <c r="J24" s="162"/>
      <c r="K24" s="162"/>
      <c r="L24" s="162"/>
      <c r="M24" s="162"/>
      <c r="N24" s="8"/>
      <c r="O24" s="8"/>
      <c r="P24" s="8"/>
    </row>
    <row r="25" spans="1:16">
      <c r="A25" s="4"/>
      <c r="B25" s="162"/>
      <c r="C25" s="162"/>
      <c r="D25" s="162"/>
      <c r="E25" s="162"/>
      <c r="F25" s="162"/>
      <c r="G25" s="162"/>
      <c r="H25" s="162"/>
      <c r="I25" s="4"/>
      <c r="J25" s="162"/>
      <c r="K25" s="162"/>
      <c r="L25" s="162"/>
      <c r="M25" s="162"/>
      <c r="N25" s="8"/>
      <c r="O25" s="8"/>
      <c r="P25" s="4"/>
    </row>
    <row r="26" spans="1:16">
      <c r="A26" s="4"/>
      <c r="B26" s="163" t="s">
        <v>7</v>
      </c>
      <c r="C26" s="163"/>
      <c r="D26" s="163"/>
      <c r="E26" s="163"/>
      <c r="F26" s="163"/>
      <c r="G26" s="163"/>
      <c r="H26" s="163"/>
      <c r="I26" s="4"/>
      <c r="J26" s="163" t="s">
        <v>8</v>
      </c>
      <c r="K26" s="163"/>
      <c r="L26" s="163"/>
      <c r="M26" s="163"/>
      <c r="N26" s="163"/>
      <c r="O26" s="163"/>
      <c r="P26" s="163"/>
    </row>
    <row r="27" spans="1:16">
      <c r="A27" s="4"/>
      <c r="B27" s="11"/>
      <c r="C27" s="11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>
      <c r="A28" s="4"/>
      <c r="B28" s="11"/>
      <c r="C28" s="11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>
      <c r="A29" s="4"/>
      <c r="B29" s="11"/>
      <c r="C29" s="11"/>
      <c r="D29" s="4"/>
      <c r="E29" s="4"/>
      <c r="F29" s="7"/>
      <c r="G29" s="4"/>
      <c r="H29" s="4"/>
      <c r="I29" s="165"/>
      <c r="J29" s="165"/>
      <c r="K29" s="4"/>
      <c r="L29" s="4"/>
      <c r="M29" s="4"/>
      <c r="N29" s="4"/>
      <c r="O29" s="4"/>
      <c r="P29" s="4"/>
    </row>
    <row r="30" spans="1:16" ht="6.75" customHeight="1">
      <c r="A30" s="4"/>
      <c r="B30" s="66"/>
      <c r="C30" s="63"/>
      <c r="D30" s="44"/>
      <c r="E30" s="44"/>
      <c r="F30" s="64"/>
      <c r="G30" s="62"/>
      <c r="H30" s="44"/>
      <c r="I30" s="44"/>
      <c r="J30" s="54"/>
      <c r="K30" s="44"/>
      <c r="L30" s="46"/>
      <c r="M30" s="4"/>
      <c r="N30" s="4"/>
      <c r="O30" s="4"/>
      <c r="P30" s="4"/>
    </row>
    <row r="31" spans="1:16" s="3" customFormat="1" ht="11.25">
      <c r="A31" s="12"/>
      <c r="B31" s="49" t="s">
        <v>9</v>
      </c>
      <c r="C31" s="11"/>
      <c r="D31" s="11"/>
      <c r="E31" s="11"/>
      <c r="F31" s="11"/>
      <c r="G31" s="49"/>
      <c r="H31" s="13"/>
      <c r="I31" s="13"/>
      <c r="J31" s="13"/>
      <c r="K31" s="13"/>
      <c r="L31" s="57"/>
      <c r="M31" s="12"/>
      <c r="N31" s="12"/>
      <c r="O31" s="12"/>
      <c r="P31" s="12"/>
    </row>
    <row r="32" spans="1:16" s="3" customFormat="1" ht="11.25">
      <c r="A32" s="12"/>
      <c r="B32" s="50"/>
      <c r="C32" s="51"/>
      <c r="D32" s="51"/>
      <c r="E32" s="51"/>
      <c r="F32" s="51"/>
      <c r="G32" s="50"/>
      <c r="H32" s="67"/>
      <c r="I32" s="67"/>
      <c r="J32" s="67"/>
      <c r="K32" s="67"/>
      <c r="L32" s="68"/>
      <c r="M32" s="12"/>
      <c r="N32" s="12"/>
      <c r="O32" s="12"/>
      <c r="P32" s="12"/>
    </row>
    <row r="33" spans="1:16" s="3" customFormat="1" ht="11.25">
      <c r="A33" s="12"/>
      <c r="B33" s="69"/>
      <c r="C33" s="63"/>
      <c r="D33" s="55"/>
      <c r="E33" s="55"/>
      <c r="F33" s="55"/>
      <c r="G33" s="70"/>
      <c r="H33" s="55"/>
      <c r="I33" s="55"/>
      <c r="J33" s="55"/>
      <c r="K33" s="55"/>
      <c r="L33" s="71"/>
      <c r="M33" s="12"/>
      <c r="N33" s="12"/>
      <c r="O33" s="12"/>
      <c r="P33" s="12"/>
    </row>
    <row r="34" spans="1:16" s="3" customFormat="1" ht="11.25">
      <c r="A34" s="12"/>
      <c r="B34" s="49" t="s">
        <v>10</v>
      </c>
      <c r="C34" s="12"/>
      <c r="D34" s="13"/>
      <c r="E34" s="13"/>
      <c r="F34" s="11"/>
      <c r="G34" s="49"/>
      <c r="H34" s="13"/>
      <c r="I34" s="13"/>
      <c r="J34" s="13"/>
      <c r="K34" s="13"/>
      <c r="L34" s="57"/>
      <c r="M34" s="12"/>
      <c r="N34" s="12"/>
      <c r="O34" s="12"/>
      <c r="P34" s="12"/>
    </row>
    <row r="35" spans="1:16" s="3" customFormat="1" ht="11.25">
      <c r="A35" s="12"/>
      <c r="B35" s="50"/>
      <c r="C35" s="72"/>
      <c r="D35" s="67"/>
      <c r="E35" s="67"/>
      <c r="F35" s="51"/>
      <c r="G35" s="50"/>
      <c r="H35" s="67"/>
      <c r="I35" s="67"/>
      <c r="J35" s="67"/>
      <c r="K35" s="67"/>
      <c r="L35" s="68"/>
      <c r="M35" s="12"/>
      <c r="N35" s="12"/>
      <c r="O35" s="12"/>
      <c r="P35" s="12"/>
    </row>
    <row r="36" spans="1:16" s="3" customFormat="1" ht="11.25">
      <c r="A36" s="12"/>
      <c r="B36" s="56"/>
      <c r="C36" s="12"/>
      <c r="D36" s="13"/>
      <c r="E36" s="13"/>
      <c r="F36" s="13"/>
      <c r="G36" s="58"/>
      <c r="H36" s="13"/>
      <c r="I36" s="13"/>
      <c r="J36" s="13"/>
      <c r="K36" s="13"/>
      <c r="L36" s="57"/>
      <c r="M36" s="12"/>
      <c r="N36" s="12"/>
      <c r="O36" s="12"/>
      <c r="P36" s="12"/>
    </row>
    <row r="37" spans="1:16" s="3" customFormat="1" ht="11.25">
      <c r="A37" s="12"/>
      <c r="B37" s="49" t="s">
        <v>11</v>
      </c>
      <c r="C37" s="12"/>
      <c r="D37" s="12"/>
      <c r="E37" s="12"/>
      <c r="F37" s="12"/>
      <c r="G37" s="56"/>
      <c r="H37" s="12"/>
      <c r="I37" s="12"/>
      <c r="J37" s="12"/>
      <c r="K37" s="12"/>
      <c r="L37" s="57"/>
      <c r="M37" s="12"/>
      <c r="N37" s="12"/>
      <c r="O37" s="12"/>
      <c r="P37" s="12"/>
    </row>
    <row r="38" spans="1:16" s="3" customFormat="1" ht="11.25">
      <c r="A38" s="12"/>
      <c r="B38" s="73"/>
      <c r="C38" s="67"/>
      <c r="D38" s="72"/>
      <c r="E38" s="72"/>
      <c r="F38" s="72"/>
      <c r="G38" s="74"/>
      <c r="H38" s="72"/>
      <c r="I38" s="72"/>
      <c r="J38" s="72"/>
      <c r="K38" s="72"/>
      <c r="L38" s="68"/>
      <c r="M38" s="12"/>
      <c r="N38" s="12"/>
      <c r="O38" s="12"/>
      <c r="P38" s="12"/>
    </row>
    <row r="39" spans="1:16" s="3" customFormat="1" ht="11.25">
      <c r="A39" s="12"/>
      <c r="B39" s="58"/>
      <c r="C39" s="13"/>
      <c r="D39" s="12"/>
      <c r="E39" s="12"/>
      <c r="F39" s="12"/>
      <c r="G39" s="56"/>
      <c r="H39" s="12"/>
      <c r="I39" s="12"/>
      <c r="J39" s="12"/>
      <c r="K39" s="12"/>
      <c r="L39" s="57"/>
      <c r="M39" s="12"/>
      <c r="N39" s="12"/>
      <c r="O39" s="12"/>
      <c r="P39" s="12"/>
    </row>
    <row r="40" spans="1:16" s="3" customFormat="1" ht="11.25">
      <c r="A40" s="12"/>
      <c r="B40" s="49" t="s">
        <v>12</v>
      </c>
      <c r="C40" s="12"/>
      <c r="D40" s="12"/>
      <c r="E40" s="12"/>
      <c r="F40" s="12"/>
      <c r="G40" s="56"/>
      <c r="H40" s="12"/>
      <c r="I40" s="12"/>
      <c r="J40" s="12"/>
      <c r="K40" s="12"/>
      <c r="L40" s="57"/>
      <c r="M40" s="12"/>
      <c r="N40" s="12"/>
      <c r="O40" s="12"/>
      <c r="P40" s="12"/>
    </row>
    <row r="41" spans="1:16" s="3" customFormat="1" ht="11.25">
      <c r="A41" s="12"/>
      <c r="B41" s="50"/>
      <c r="C41" s="72"/>
      <c r="D41" s="72"/>
      <c r="E41" s="72"/>
      <c r="F41" s="72"/>
      <c r="G41" s="74"/>
      <c r="H41" s="72"/>
      <c r="I41" s="72"/>
      <c r="J41" s="72"/>
      <c r="K41" s="72"/>
      <c r="L41" s="68"/>
      <c r="M41" s="12"/>
      <c r="N41" s="12"/>
      <c r="O41" s="12"/>
      <c r="P41" s="12"/>
    </row>
    <row r="42" spans="1:16" s="3" customFormat="1" ht="11.25">
      <c r="A42" s="12"/>
      <c r="B42" s="58"/>
      <c r="C42" s="13"/>
      <c r="D42" s="12"/>
      <c r="E42" s="12"/>
      <c r="F42" s="12"/>
      <c r="G42" s="56"/>
      <c r="H42" s="12"/>
      <c r="I42" s="12"/>
      <c r="J42" s="12"/>
      <c r="K42" s="12"/>
      <c r="L42" s="57"/>
      <c r="M42" s="12"/>
      <c r="N42" s="12"/>
      <c r="O42" s="12"/>
      <c r="P42" s="12"/>
    </row>
    <row r="43" spans="1:16" s="3" customFormat="1" ht="11.25">
      <c r="A43" s="12"/>
      <c r="B43" s="49" t="s">
        <v>13</v>
      </c>
      <c r="C43" s="12"/>
      <c r="D43" s="12"/>
      <c r="E43" s="12"/>
      <c r="F43" s="12"/>
      <c r="G43" s="56"/>
      <c r="H43" s="12"/>
      <c r="I43" s="12"/>
      <c r="J43" s="12"/>
      <c r="K43" s="12"/>
      <c r="L43" s="57"/>
      <c r="M43" s="12"/>
      <c r="N43" s="12"/>
      <c r="O43" s="12"/>
      <c r="P43" s="12"/>
    </row>
    <row r="44" spans="1:16">
      <c r="A44" s="4"/>
      <c r="B44" s="59"/>
      <c r="C44" s="60"/>
      <c r="D44" s="60"/>
      <c r="E44" s="60"/>
      <c r="F44" s="60"/>
      <c r="G44" s="65"/>
      <c r="H44" s="60"/>
      <c r="I44" s="60"/>
      <c r="J44" s="60"/>
      <c r="K44" s="60"/>
      <c r="L44" s="61"/>
      <c r="M44" s="4"/>
      <c r="N44" s="4"/>
      <c r="O44" s="4"/>
      <c r="P44" s="4"/>
    </row>
    <row r="45" spans="1:16">
      <c r="A45" s="4"/>
      <c r="B45" s="5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1:16">
      <c r="A46" s="4"/>
      <c r="B46" s="5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1:16">
      <c r="A47" s="4"/>
      <c r="B47" s="164" t="s">
        <v>14</v>
      </c>
      <c r="C47" s="164"/>
      <c r="D47" s="164"/>
      <c r="E47" s="164"/>
      <c r="F47" s="164"/>
      <c r="G47" s="164"/>
      <c r="H47" s="164"/>
      <c r="I47" s="4"/>
      <c r="J47" s="4"/>
      <c r="K47" s="4"/>
      <c r="L47" s="4"/>
      <c r="M47" s="4"/>
      <c r="N47" s="4"/>
      <c r="O47" s="4"/>
      <c r="P47" s="4"/>
    </row>
    <row r="48" spans="1:16">
      <c r="A48" s="4"/>
      <c r="B48" s="5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>
      <c r="A49" s="4"/>
      <c r="B49" s="162"/>
      <c r="C49" s="162"/>
      <c r="D49" s="162"/>
      <c r="E49" s="162"/>
      <c r="F49" s="162"/>
      <c r="G49" s="162"/>
      <c r="H49" s="162"/>
      <c r="I49" s="4"/>
      <c r="J49" s="4"/>
      <c r="K49" s="4"/>
      <c r="L49" s="4"/>
      <c r="M49" s="4"/>
      <c r="N49" s="4"/>
      <c r="O49" s="4"/>
      <c r="P49" s="4"/>
    </row>
    <row r="50" spans="1:16">
      <c r="A50" s="4"/>
      <c r="B50" s="162"/>
      <c r="C50" s="162"/>
      <c r="D50" s="162"/>
      <c r="E50" s="162"/>
      <c r="F50" s="162"/>
      <c r="G50" s="162"/>
      <c r="H50" s="162"/>
      <c r="I50" s="4"/>
      <c r="J50" s="4"/>
      <c r="K50" s="4"/>
      <c r="L50" s="4"/>
      <c r="M50" s="4"/>
      <c r="N50" s="4"/>
      <c r="O50" s="4"/>
      <c r="P50" s="4"/>
    </row>
    <row r="51" spans="1:16">
      <c r="A51" s="4"/>
      <c r="B51" s="12" t="s">
        <v>15</v>
      </c>
      <c r="C51" s="12"/>
      <c r="D51" s="12"/>
      <c r="E51" s="12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1:16">
      <c r="A52" s="4"/>
      <c r="B52" s="5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1:16">
      <c r="A53" s="4"/>
      <c r="B53" s="5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</row>
    <row r="54" spans="1:16">
      <c r="A54" s="4"/>
      <c r="B54" s="5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</row>
    <row r="55" spans="1:16">
      <c r="A55" s="4"/>
      <c r="B55" s="5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</row>
  </sheetData>
  <sheetProtection algorithmName="SHA-512" hashValue="6Ah+vXEiOBsDz7Rg6hDLbL+AjahkuGsle1VsBc3RRfRbPTGnJqy4Us/k+X6n5uzcTdeXFIvgM8R4wEICrGpiQQ==" saltValue="gt/WK/TXDOhSILSiJNU93g==" spinCount="100000" sheet="1" objects="1" scenarios="1" selectLockedCells="1"/>
  <mergeCells count="17">
    <mergeCell ref="B49:H50"/>
    <mergeCell ref="B47:H47"/>
    <mergeCell ref="I29:J29"/>
    <mergeCell ref="B4:H5"/>
    <mergeCell ref="J4:J5"/>
    <mergeCell ref="K4:K5"/>
    <mergeCell ref="B26:H26"/>
    <mergeCell ref="J26:P26"/>
    <mergeCell ref="L4:L5"/>
    <mergeCell ref="B6:H6"/>
    <mergeCell ref="J6:P6"/>
    <mergeCell ref="B11:H11"/>
    <mergeCell ref="B24:H25"/>
    <mergeCell ref="J24:J25"/>
    <mergeCell ref="K24:K25"/>
    <mergeCell ref="L24:L25"/>
    <mergeCell ref="M24:M25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U39"/>
  <sheetViews>
    <sheetView workbookViewId="0">
      <selection activeCell="C18" sqref="C18"/>
    </sheetView>
  </sheetViews>
  <sheetFormatPr baseColWidth="10" defaultColWidth="10.7109375" defaultRowHeight="15"/>
  <cols>
    <col min="1" max="1" width="3.7109375" style="20" customWidth="1"/>
    <col min="2" max="2" width="6.28515625" style="21" customWidth="1"/>
    <col min="3" max="3" width="18.7109375" style="20" customWidth="1"/>
    <col min="4" max="4" width="17.140625" style="20" customWidth="1"/>
    <col min="5" max="5" width="22.7109375" style="20" customWidth="1"/>
    <col min="6" max="6" width="17" style="22" customWidth="1"/>
    <col min="7" max="7" width="15.42578125" style="22" customWidth="1"/>
    <col min="8" max="8" width="13.42578125" style="21" customWidth="1"/>
    <col min="9" max="9" width="14.28515625" style="21" customWidth="1"/>
    <col min="10" max="10" width="21.85546875" style="20" customWidth="1"/>
    <col min="11" max="11" width="13.85546875" style="22" customWidth="1"/>
    <col min="12" max="18" width="5.7109375" style="22" customWidth="1"/>
    <col min="19" max="16384" width="10.7109375" style="20"/>
  </cols>
  <sheetData>
    <row r="1" spans="1:125" s="16" customFormat="1" ht="21">
      <c r="A1" s="154" t="str">
        <f>Feiertage!E13</f>
        <v>Musterfirma</v>
      </c>
      <c r="B1" s="154"/>
      <c r="C1" s="154"/>
      <c r="D1" s="154"/>
      <c r="E1" s="154"/>
      <c r="F1" s="154"/>
      <c r="G1" s="154"/>
      <c r="H1" s="154"/>
      <c r="I1" s="154"/>
      <c r="J1" s="15"/>
      <c r="K1" s="15"/>
    </row>
    <row r="2" spans="1:125" s="90" customFormat="1" ht="28.5">
      <c r="A2" s="155" t="s">
        <v>16</v>
      </c>
      <c r="B2" s="155"/>
      <c r="C2" s="155"/>
      <c r="D2" s="155"/>
      <c r="E2" s="155"/>
      <c r="F2" s="155"/>
      <c r="G2" s="155"/>
      <c r="H2" s="155"/>
      <c r="I2" s="155"/>
      <c r="J2" s="96"/>
      <c r="K2" s="97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9"/>
      <c r="CH2" s="89"/>
      <c r="CI2" s="89"/>
      <c r="CJ2" s="89"/>
      <c r="CK2" s="89"/>
      <c r="CL2" s="89"/>
      <c r="CM2" s="89"/>
      <c r="CN2" s="89"/>
      <c r="CO2" s="89"/>
      <c r="CP2" s="89"/>
      <c r="CQ2" s="89"/>
      <c r="CR2" s="89"/>
      <c r="CS2" s="89"/>
      <c r="CT2" s="89"/>
      <c r="CU2" s="89"/>
      <c r="CV2" s="89"/>
      <c r="CW2" s="89"/>
      <c r="CX2" s="89"/>
      <c r="CY2" s="89"/>
      <c r="CZ2" s="89"/>
      <c r="DA2" s="89"/>
      <c r="DB2" s="89"/>
      <c r="DC2" s="89"/>
      <c r="DD2" s="89"/>
      <c r="DE2" s="89"/>
      <c r="DF2" s="89"/>
      <c r="DG2" s="89"/>
      <c r="DH2" s="89"/>
      <c r="DI2" s="89"/>
      <c r="DJ2" s="89"/>
      <c r="DK2" s="89"/>
      <c r="DL2" s="89"/>
      <c r="DM2" s="89"/>
      <c r="DN2" s="89"/>
      <c r="DO2" s="89"/>
      <c r="DP2" s="89"/>
      <c r="DQ2" s="89"/>
      <c r="DR2" s="89"/>
      <c r="DS2" s="89"/>
      <c r="DT2" s="89"/>
      <c r="DU2" s="89"/>
    </row>
    <row r="3" spans="1:125" s="81" customFormat="1">
      <c r="B3" s="104" t="s">
        <v>17</v>
      </c>
      <c r="C3" s="102" t="s">
        <v>18</v>
      </c>
      <c r="D3" s="102" t="s">
        <v>19</v>
      </c>
      <c r="E3" s="102" t="s">
        <v>20</v>
      </c>
      <c r="F3" s="104" t="s">
        <v>21</v>
      </c>
      <c r="G3" s="104" t="s">
        <v>22</v>
      </c>
      <c r="H3" s="104" t="s">
        <v>23</v>
      </c>
      <c r="I3" s="104" t="s">
        <v>24</v>
      </c>
      <c r="J3" s="104" t="s">
        <v>25</v>
      </c>
      <c r="K3" s="104" t="s">
        <v>26</v>
      </c>
      <c r="L3" s="104" t="s">
        <v>150</v>
      </c>
      <c r="M3" s="104" t="s">
        <v>144</v>
      </c>
      <c r="N3" s="104" t="s">
        <v>145</v>
      </c>
      <c r="O3" s="104" t="s">
        <v>146</v>
      </c>
      <c r="P3" s="104" t="s">
        <v>147</v>
      </c>
      <c r="Q3" s="104" t="s">
        <v>148</v>
      </c>
      <c r="R3" s="104" t="s">
        <v>149</v>
      </c>
    </row>
    <row r="4" spans="1:125" s="81" customFormat="1">
      <c r="B4" s="76">
        <v>1</v>
      </c>
      <c r="C4" s="143" t="s">
        <v>27</v>
      </c>
      <c r="D4" s="143" t="s">
        <v>28</v>
      </c>
      <c r="E4" s="144" t="s">
        <v>29</v>
      </c>
      <c r="F4" s="144">
        <v>24</v>
      </c>
      <c r="G4" s="144">
        <v>0</v>
      </c>
      <c r="H4" s="147">
        <f>Dezember!D6</f>
        <v>24</v>
      </c>
      <c r="I4" s="146" t="s">
        <v>30</v>
      </c>
      <c r="J4" s="146">
        <v>40</v>
      </c>
      <c r="K4" s="144">
        <v>5</v>
      </c>
      <c r="L4" s="144" t="s">
        <v>31</v>
      </c>
      <c r="M4" s="144" t="s">
        <v>31</v>
      </c>
      <c r="N4" s="144" t="s">
        <v>31</v>
      </c>
      <c r="O4" s="144" t="s">
        <v>31</v>
      </c>
      <c r="P4" s="144" t="s">
        <v>31</v>
      </c>
      <c r="Q4" s="144"/>
      <c r="R4" s="144"/>
    </row>
    <row r="5" spans="1:125" s="81" customFormat="1">
      <c r="B5" s="76">
        <v>2</v>
      </c>
      <c r="C5" s="143" t="s">
        <v>32</v>
      </c>
      <c r="D5" s="143" t="s">
        <v>33</v>
      </c>
      <c r="E5" s="144" t="s">
        <v>34</v>
      </c>
      <c r="F5" s="144">
        <v>24</v>
      </c>
      <c r="G5" s="144">
        <v>0</v>
      </c>
      <c r="H5" s="147">
        <f>Dezember!D7</f>
        <v>24</v>
      </c>
      <c r="I5" s="146" t="s">
        <v>30</v>
      </c>
      <c r="J5" s="146">
        <v>30</v>
      </c>
      <c r="K5" s="144">
        <v>5</v>
      </c>
      <c r="L5" s="144" t="s">
        <v>31</v>
      </c>
      <c r="M5" s="144" t="s">
        <v>31</v>
      </c>
      <c r="N5" s="144" t="s">
        <v>31</v>
      </c>
      <c r="O5" s="144" t="s">
        <v>31</v>
      </c>
      <c r="P5" s="144" t="s">
        <v>31</v>
      </c>
      <c r="Q5" s="144"/>
      <c r="R5" s="144"/>
    </row>
    <row r="6" spans="1:125" s="81" customFormat="1">
      <c r="B6" s="76">
        <v>3</v>
      </c>
      <c r="C6" s="145" t="s">
        <v>35</v>
      </c>
      <c r="D6" s="145" t="s">
        <v>36</v>
      </c>
      <c r="E6" s="144" t="s">
        <v>37</v>
      </c>
      <c r="F6" s="144">
        <v>24</v>
      </c>
      <c r="G6" s="144">
        <v>0</v>
      </c>
      <c r="H6" s="147">
        <f>Dezember!D8</f>
        <v>24</v>
      </c>
      <c r="I6" s="146" t="s">
        <v>30</v>
      </c>
      <c r="J6" s="146">
        <v>30</v>
      </c>
      <c r="K6" s="144">
        <v>5</v>
      </c>
      <c r="L6" s="144" t="s">
        <v>31</v>
      </c>
      <c r="M6" s="144" t="s">
        <v>31</v>
      </c>
      <c r="N6" s="144" t="s">
        <v>31</v>
      </c>
      <c r="O6" s="144" t="s">
        <v>31</v>
      </c>
      <c r="P6" s="144" t="s">
        <v>31</v>
      </c>
      <c r="Q6" s="144"/>
      <c r="R6" s="144"/>
    </row>
    <row r="7" spans="1:125" s="81" customFormat="1">
      <c r="B7" s="76">
        <v>4</v>
      </c>
      <c r="C7" s="145" t="s">
        <v>39</v>
      </c>
      <c r="D7" s="145" t="s">
        <v>40</v>
      </c>
      <c r="E7" s="144" t="s">
        <v>41</v>
      </c>
      <c r="F7" s="144">
        <v>24</v>
      </c>
      <c r="G7" s="144">
        <v>3</v>
      </c>
      <c r="H7" s="147">
        <f>Dezember!D9</f>
        <v>24</v>
      </c>
      <c r="I7" s="146" t="s">
        <v>38</v>
      </c>
      <c r="J7" s="146">
        <v>20</v>
      </c>
      <c r="K7" s="144">
        <v>3</v>
      </c>
      <c r="L7" s="144"/>
      <c r="M7" s="144" t="s">
        <v>31</v>
      </c>
      <c r="N7" s="144" t="s">
        <v>31</v>
      </c>
      <c r="O7" s="144" t="s">
        <v>31</v>
      </c>
      <c r="P7" s="144"/>
      <c r="Q7" s="144"/>
      <c r="R7" s="144"/>
    </row>
    <row r="8" spans="1:125" s="81" customFormat="1">
      <c r="B8" s="76">
        <v>5</v>
      </c>
      <c r="C8" s="145" t="s">
        <v>42</v>
      </c>
      <c r="D8" s="145" t="s">
        <v>43</v>
      </c>
      <c r="E8" s="144" t="s">
        <v>44</v>
      </c>
      <c r="F8" s="144">
        <v>24</v>
      </c>
      <c r="G8" s="144">
        <v>0</v>
      </c>
      <c r="H8" s="147">
        <f>Dezember!D10</f>
        <v>24</v>
      </c>
      <c r="I8" s="146" t="s">
        <v>38</v>
      </c>
      <c r="J8" s="146">
        <v>10</v>
      </c>
      <c r="K8" s="144">
        <v>2</v>
      </c>
      <c r="L8" s="144"/>
      <c r="M8" s="144"/>
      <c r="N8" s="144"/>
      <c r="O8" s="144"/>
      <c r="P8" s="144"/>
      <c r="Q8" s="144" t="s">
        <v>31</v>
      </c>
      <c r="R8" s="144" t="s">
        <v>31</v>
      </c>
    </row>
    <row r="9" spans="1:125" s="81" customFormat="1">
      <c r="B9" s="76">
        <v>6</v>
      </c>
      <c r="C9" s="145" t="s">
        <v>45</v>
      </c>
      <c r="D9" s="145" t="s">
        <v>46</v>
      </c>
      <c r="E9" s="144" t="s">
        <v>47</v>
      </c>
      <c r="F9" s="144">
        <v>17</v>
      </c>
      <c r="G9" s="144">
        <v>0</v>
      </c>
      <c r="H9" s="147">
        <f>Dezember!D11</f>
        <v>17</v>
      </c>
      <c r="I9" s="146" t="s">
        <v>38</v>
      </c>
      <c r="J9" s="146"/>
      <c r="K9" s="144"/>
      <c r="L9" s="144"/>
      <c r="M9" s="144"/>
      <c r="N9" s="144"/>
      <c r="O9" s="144"/>
      <c r="P9" s="144"/>
      <c r="Q9" s="144"/>
      <c r="R9" s="144"/>
    </row>
    <row r="10" spans="1:125" s="81" customFormat="1">
      <c r="B10" s="76">
        <v>7</v>
      </c>
      <c r="C10" s="145" t="s">
        <v>48</v>
      </c>
      <c r="D10" s="145" t="s">
        <v>49</v>
      </c>
      <c r="E10" s="144" t="s">
        <v>37</v>
      </c>
      <c r="F10" s="144">
        <v>15</v>
      </c>
      <c r="G10" s="144">
        <v>0</v>
      </c>
      <c r="H10" s="147">
        <f>Dezember!D12</f>
        <v>15</v>
      </c>
      <c r="I10" s="146" t="s">
        <v>38</v>
      </c>
      <c r="J10" s="146"/>
      <c r="K10" s="144"/>
      <c r="L10" s="144"/>
      <c r="M10" s="144"/>
      <c r="N10" s="144"/>
      <c r="O10" s="144"/>
      <c r="P10" s="144"/>
      <c r="Q10" s="144"/>
      <c r="R10" s="144"/>
    </row>
    <row r="11" spans="1:125" s="81" customFormat="1">
      <c r="B11" s="76">
        <v>8</v>
      </c>
      <c r="C11" s="145" t="s">
        <v>51</v>
      </c>
      <c r="D11" s="145" t="s">
        <v>52</v>
      </c>
      <c r="E11" s="144" t="s">
        <v>53</v>
      </c>
      <c r="F11" s="144">
        <v>24</v>
      </c>
      <c r="G11" s="144">
        <v>0</v>
      </c>
      <c r="H11" s="147">
        <f>Dezember!D13</f>
        <v>24</v>
      </c>
      <c r="I11" s="146" t="s">
        <v>50</v>
      </c>
      <c r="J11" s="146"/>
      <c r="K11" s="144"/>
      <c r="L11" s="144"/>
      <c r="M11" s="144"/>
      <c r="N11" s="144"/>
      <c r="O11" s="144"/>
      <c r="P11" s="144"/>
      <c r="Q11" s="144"/>
      <c r="R11" s="144"/>
    </row>
    <row r="12" spans="1:125" s="81" customFormat="1">
      <c r="B12" s="76">
        <v>9</v>
      </c>
      <c r="C12" s="145" t="s">
        <v>54</v>
      </c>
      <c r="D12" s="145" t="s">
        <v>55</v>
      </c>
      <c r="E12" s="144" t="s">
        <v>56</v>
      </c>
      <c r="F12" s="144">
        <v>24</v>
      </c>
      <c r="G12" s="144">
        <v>0</v>
      </c>
      <c r="H12" s="147">
        <f>Dezember!D14</f>
        <v>24</v>
      </c>
      <c r="I12" s="146" t="s">
        <v>50</v>
      </c>
      <c r="J12" s="146"/>
      <c r="K12" s="144"/>
      <c r="L12" s="144"/>
      <c r="M12" s="144"/>
      <c r="N12" s="144"/>
      <c r="O12" s="144"/>
      <c r="P12" s="144"/>
      <c r="Q12" s="144"/>
      <c r="R12" s="144"/>
    </row>
    <row r="13" spans="1:125" s="81" customFormat="1">
      <c r="B13" s="76">
        <v>10</v>
      </c>
      <c r="C13" s="145" t="s">
        <v>57</v>
      </c>
      <c r="D13" s="145" t="s">
        <v>159</v>
      </c>
      <c r="E13" s="144" t="s">
        <v>59</v>
      </c>
      <c r="F13" s="144">
        <v>10</v>
      </c>
      <c r="G13" s="144">
        <v>0</v>
      </c>
      <c r="H13" s="147">
        <f>Dezember!D15</f>
        <v>10</v>
      </c>
      <c r="I13" s="146" t="s">
        <v>50</v>
      </c>
      <c r="J13" s="146"/>
      <c r="K13" s="144"/>
      <c r="L13" s="144"/>
      <c r="M13" s="144"/>
      <c r="N13" s="144"/>
      <c r="O13" s="144"/>
      <c r="P13" s="144"/>
      <c r="Q13" s="144"/>
      <c r="R13" s="144"/>
    </row>
    <row r="14" spans="1:125" s="81" customFormat="1">
      <c r="B14" s="76">
        <v>11</v>
      </c>
      <c r="C14" s="145" t="s">
        <v>60</v>
      </c>
      <c r="D14" s="145" t="s">
        <v>61</v>
      </c>
      <c r="E14" s="144" t="s">
        <v>62</v>
      </c>
      <c r="F14" s="144">
        <v>24</v>
      </c>
      <c r="G14" s="144">
        <v>0</v>
      </c>
      <c r="H14" s="147">
        <f>Dezember!D16</f>
        <v>24</v>
      </c>
      <c r="I14" s="146" t="s">
        <v>30</v>
      </c>
      <c r="J14" s="146"/>
      <c r="K14" s="144"/>
      <c r="L14" s="144"/>
      <c r="M14" s="144"/>
      <c r="N14" s="144"/>
      <c r="O14" s="144"/>
      <c r="P14" s="144"/>
      <c r="Q14" s="144"/>
      <c r="R14" s="144"/>
    </row>
    <row r="15" spans="1:125" s="81" customFormat="1">
      <c r="B15" s="76">
        <v>12</v>
      </c>
      <c r="C15" s="145" t="s">
        <v>63</v>
      </c>
      <c r="D15" s="145" t="s">
        <v>64</v>
      </c>
      <c r="E15" s="144" t="s">
        <v>65</v>
      </c>
      <c r="F15" s="144">
        <v>24</v>
      </c>
      <c r="G15" s="144">
        <v>0</v>
      </c>
      <c r="H15" s="147">
        <f>Dezember!D17</f>
        <v>24</v>
      </c>
      <c r="I15" s="146" t="s">
        <v>30</v>
      </c>
      <c r="J15" s="146"/>
      <c r="K15" s="144"/>
      <c r="L15" s="144"/>
      <c r="M15" s="144"/>
      <c r="N15" s="144"/>
      <c r="O15" s="144"/>
      <c r="P15" s="144"/>
      <c r="Q15" s="144"/>
      <c r="R15" s="144"/>
    </row>
    <row r="16" spans="1:125" s="81" customFormat="1">
      <c r="B16" s="76">
        <v>13</v>
      </c>
      <c r="C16" s="145" t="s">
        <v>54</v>
      </c>
      <c r="D16" s="145" t="s">
        <v>66</v>
      </c>
      <c r="E16" s="144" t="s">
        <v>67</v>
      </c>
      <c r="F16" s="144">
        <v>12</v>
      </c>
      <c r="G16" s="144">
        <v>0</v>
      </c>
      <c r="H16" s="147">
        <f>Dezember!D18</f>
        <v>12</v>
      </c>
      <c r="I16" s="146" t="s">
        <v>30</v>
      </c>
      <c r="J16" s="146"/>
      <c r="K16" s="144"/>
      <c r="L16" s="144"/>
      <c r="M16" s="144"/>
      <c r="N16" s="144"/>
      <c r="O16" s="144"/>
      <c r="P16" s="144"/>
      <c r="Q16" s="144"/>
      <c r="R16" s="144"/>
    </row>
    <row r="17" spans="2:18" s="81" customFormat="1">
      <c r="B17" s="76">
        <v>14</v>
      </c>
      <c r="C17" s="145" t="s">
        <v>68</v>
      </c>
      <c r="D17" s="145" t="s">
        <v>69</v>
      </c>
      <c r="E17" s="144" t="s">
        <v>70</v>
      </c>
      <c r="F17" s="144">
        <v>24</v>
      </c>
      <c r="G17" s="144">
        <v>0</v>
      </c>
      <c r="H17" s="147">
        <f>Dezember!D19</f>
        <v>24</v>
      </c>
      <c r="I17" s="146" t="s">
        <v>30</v>
      </c>
      <c r="J17" s="146"/>
      <c r="K17" s="144"/>
      <c r="L17" s="144"/>
      <c r="M17" s="144"/>
      <c r="N17" s="144"/>
      <c r="O17" s="144"/>
      <c r="P17" s="144"/>
      <c r="Q17" s="144"/>
      <c r="R17" s="144"/>
    </row>
    <row r="18" spans="2:18" s="81" customFormat="1">
      <c r="B18" s="76">
        <v>15</v>
      </c>
      <c r="C18" s="145"/>
      <c r="D18" s="145"/>
      <c r="E18" s="144"/>
      <c r="F18" s="144"/>
      <c r="G18" s="144"/>
      <c r="H18" s="148"/>
      <c r="I18" s="146"/>
      <c r="J18" s="146"/>
      <c r="K18" s="144"/>
      <c r="L18" s="144"/>
      <c r="M18" s="144"/>
      <c r="N18" s="144"/>
      <c r="O18" s="144"/>
      <c r="P18" s="144"/>
      <c r="Q18" s="144"/>
      <c r="R18" s="144"/>
    </row>
    <row r="19" spans="2:18" s="81" customFormat="1">
      <c r="B19" s="98"/>
      <c r="C19" s="91"/>
      <c r="D19" s="91"/>
      <c r="E19" s="99"/>
      <c r="F19" s="85"/>
      <c r="G19" s="85"/>
      <c r="H19" s="99"/>
      <c r="I19" s="99"/>
      <c r="K19" s="85"/>
      <c r="L19" s="85"/>
      <c r="M19" s="85"/>
      <c r="N19" s="85"/>
      <c r="O19" s="85"/>
      <c r="P19" s="85"/>
      <c r="Q19" s="85"/>
      <c r="R19" s="85"/>
    </row>
    <row r="20" spans="2:18" s="81" customFormat="1">
      <c r="B20" s="98"/>
      <c r="C20" s="91"/>
      <c r="D20" s="91"/>
      <c r="E20" s="99"/>
      <c r="F20" s="85"/>
      <c r="G20" s="85"/>
      <c r="H20" s="99"/>
      <c r="I20" s="99"/>
      <c r="K20" s="85"/>
      <c r="L20" s="85"/>
      <c r="M20" s="85"/>
      <c r="N20" s="85"/>
      <c r="O20" s="85"/>
      <c r="P20" s="85"/>
      <c r="Q20" s="85"/>
      <c r="R20" s="85"/>
    </row>
    <row r="21" spans="2:18" s="81" customFormat="1">
      <c r="B21" s="98"/>
      <c r="C21" s="91"/>
      <c r="D21" s="91"/>
      <c r="E21" s="99"/>
      <c r="F21" s="85"/>
      <c r="G21" s="85"/>
      <c r="H21" s="99"/>
      <c r="I21" s="99"/>
      <c r="K21" s="85"/>
      <c r="L21" s="85"/>
      <c r="M21" s="85"/>
      <c r="N21" s="85"/>
      <c r="O21" s="85"/>
      <c r="P21" s="85"/>
      <c r="Q21" s="85"/>
      <c r="R21" s="85"/>
    </row>
    <row r="22" spans="2:18" s="81" customFormat="1">
      <c r="B22" s="98"/>
      <c r="C22" s="91"/>
      <c r="D22" s="91"/>
      <c r="E22" s="99"/>
      <c r="F22" s="85"/>
      <c r="G22" s="85"/>
      <c r="H22" s="99"/>
      <c r="I22" s="99"/>
      <c r="K22" s="85"/>
      <c r="L22" s="85"/>
      <c r="M22" s="85"/>
      <c r="N22" s="85"/>
      <c r="O22" s="85"/>
      <c r="P22" s="85"/>
      <c r="Q22" s="85"/>
      <c r="R22" s="85"/>
    </row>
    <row r="23" spans="2:18" s="81" customFormat="1">
      <c r="B23" s="98"/>
      <c r="C23" s="91"/>
      <c r="D23" s="91"/>
      <c r="E23" s="99"/>
      <c r="F23" s="85"/>
      <c r="G23" s="85"/>
      <c r="H23" s="99"/>
      <c r="I23" s="99"/>
      <c r="K23" s="85"/>
      <c r="L23" s="85"/>
      <c r="M23" s="85"/>
      <c r="N23" s="85"/>
      <c r="O23" s="85"/>
      <c r="P23" s="85"/>
      <c r="Q23" s="85"/>
      <c r="R23" s="85"/>
    </row>
    <row r="24" spans="2:18" s="81" customFormat="1">
      <c r="B24" s="98"/>
      <c r="C24" s="91"/>
      <c r="D24" s="91"/>
      <c r="E24" s="99"/>
      <c r="F24" s="85"/>
      <c r="G24" s="85"/>
      <c r="H24" s="99"/>
      <c r="I24" s="99"/>
      <c r="K24" s="85"/>
      <c r="L24" s="85"/>
      <c r="M24" s="85"/>
      <c r="N24" s="85"/>
      <c r="O24" s="85"/>
      <c r="P24" s="85"/>
      <c r="Q24" s="85"/>
      <c r="R24" s="85"/>
    </row>
    <row r="25" spans="2:18" s="81" customFormat="1">
      <c r="B25" s="98"/>
      <c r="C25" s="91"/>
      <c r="D25" s="91"/>
      <c r="E25" s="99"/>
      <c r="F25" s="85"/>
      <c r="G25" s="85"/>
      <c r="H25" s="99"/>
      <c r="I25" s="99"/>
      <c r="K25" s="85"/>
      <c r="L25" s="85"/>
      <c r="M25" s="85"/>
      <c r="N25" s="85"/>
      <c r="O25" s="85"/>
      <c r="P25" s="85"/>
      <c r="Q25" s="85"/>
      <c r="R25" s="85"/>
    </row>
    <row r="26" spans="2:18" s="81" customFormat="1">
      <c r="B26" s="98"/>
      <c r="C26" s="91"/>
      <c r="D26" s="91"/>
      <c r="E26" s="99"/>
      <c r="F26" s="85"/>
      <c r="G26" s="85"/>
      <c r="H26" s="99"/>
      <c r="I26" s="99"/>
      <c r="K26" s="85"/>
      <c r="L26" s="85"/>
      <c r="M26" s="85"/>
      <c r="N26" s="85"/>
      <c r="O26" s="85"/>
      <c r="P26" s="85"/>
      <c r="Q26" s="85"/>
      <c r="R26" s="85"/>
    </row>
    <row r="27" spans="2:18" s="81" customFormat="1">
      <c r="B27" s="98"/>
      <c r="C27" s="91"/>
      <c r="D27" s="91"/>
      <c r="E27" s="99"/>
      <c r="F27" s="85"/>
      <c r="G27" s="85"/>
      <c r="H27" s="99"/>
      <c r="I27" s="99"/>
      <c r="K27" s="85"/>
      <c r="L27" s="85"/>
      <c r="M27" s="85"/>
      <c r="N27" s="85"/>
      <c r="O27" s="85"/>
      <c r="P27" s="85"/>
      <c r="Q27" s="85"/>
      <c r="R27" s="85"/>
    </row>
    <row r="28" spans="2:18" s="81" customFormat="1">
      <c r="B28" s="98"/>
      <c r="C28" s="91"/>
      <c r="D28" s="91"/>
      <c r="E28" s="99"/>
      <c r="F28" s="85"/>
      <c r="G28" s="85"/>
      <c r="H28" s="99"/>
      <c r="I28" s="99"/>
      <c r="K28" s="85"/>
      <c r="L28" s="85"/>
      <c r="M28" s="85"/>
      <c r="N28" s="85"/>
      <c r="O28" s="85"/>
      <c r="P28" s="85"/>
      <c r="Q28" s="85"/>
      <c r="R28" s="85"/>
    </row>
    <row r="29" spans="2:18" s="81" customFormat="1">
      <c r="B29" s="98"/>
      <c r="C29" s="91"/>
      <c r="D29" s="91"/>
      <c r="E29" s="99"/>
      <c r="F29" s="85"/>
      <c r="G29" s="85"/>
      <c r="H29" s="99"/>
      <c r="I29" s="99"/>
      <c r="K29" s="85"/>
      <c r="L29" s="85"/>
      <c r="M29" s="85"/>
      <c r="N29" s="85"/>
      <c r="O29" s="85"/>
      <c r="P29" s="85"/>
      <c r="Q29" s="85"/>
      <c r="R29" s="85"/>
    </row>
    <row r="30" spans="2:18" s="81" customFormat="1">
      <c r="B30" s="98"/>
      <c r="C30" s="91"/>
      <c r="D30" s="91"/>
      <c r="E30" s="99"/>
      <c r="F30" s="85"/>
      <c r="G30" s="85"/>
      <c r="H30" s="99"/>
      <c r="I30" s="99"/>
      <c r="K30" s="85"/>
      <c r="L30" s="85"/>
      <c r="M30" s="85"/>
      <c r="N30" s="85"/>
      <c r="O30" s="85"/>
      <c r="P30" s="85"/>
      <c r="Q30" s="85"/>
      <c r="R30" s="85"/>
    </row>
    <row r="31" spans="2:18" s="81" customFormat="1">
      <c r="B31" s="98"/>
      <c r="C31" s="91"/>
      <c r="D31" s="91"/>
      <c r="E31" s="99"/>
      <c r="F31" s="85"/>
      <c r="G31" s="85"/>
      <c r="H31" s="99"/>
      <c r="I31" s="99"/>
      <c r="K31" s="85"/>
      <c r="L31" s="85"/>
      <c r="M31" s="85"/>
      <c r="N31" s="85"/>
      <c r="O31" s="85"/>
      <c r="P31" s="85"/>
      <c r="Q31" s="85"/>
      <c r="R31" s="85"/>
    </row>
    <row r="32" spans="2:18" s="81" customFormat="1">
      <c r="B32" s="100"/>
      <c r="F32" s="101"/>
      <c r="G32" s="101"/>
      <c r="H32" s="100"/>
      <c r="I32" s="100"/>
      <c r="K32" s="101"/>
      <c r="L32" s="101"/>
      <c r="M32" s="101"/>
      <c r="N32" s="101"/>
      <c r="O32" s="101"/>
      <c r="P32" s="101"/>
      <c r="Q32" s="101"/>
      <c r="R32" s="101"/>
    </row>
    <row r="33" spans="2:18" s="81" customFormat="1">
      <c r="B33" s="100"/>
      <c r="F33" s="101"/>
      <c r="G33" s="101"/>
      <c r="H33" s="100"/>
      <c r="I33" s="100"/>
      <c r="K33" s="101"/>
      <c r="L33" s="101"/>
      <c r="M33" s="101"/>
      <c r="N33" s="101"/>
      <c r="O33" s="101"/>
      <c r="P33" s="101"/>
      <c r="Q33" s="101"/>
      <c r="R33" s="101"/>
    </row>
    <row r="34" spans="2:18" s="81" customFormat="1">
      <c r="B34" s="100"/>
      <c r="F34" s="101"/>
      <c r="G34" s="101"/>
      <c r="H34" s="100"/>
      <c r="I34" s="100"/>
      <c r="K34" s="101"/>
      <c r="L34" s="101"/>
      <c r="M34" s="101"/>
      <c r="N34" s="101"/>
      <c r="O34" s="101"/>
      <c r="P34" s="101"/>
      <c r="Q34" s="101"/>
      <c r="R34" s="101"/>
    </row>
    <row r="35" spans="2:18" s="81" customFormat="1">
      <c r="B35" s="100"/>
      <c r="F35" s="101"/>
      <c r="G35" s="101"/>
      <c r="H35" s="100"/>
      <c r="I35" s="100"/>
      <c r="K35" s="101"/>
      <c r="L35" s="101"/>
      <c r="M35" s="101"/>
      <c r="N35" s="101"/>
      <c r="O35" s="101"/>
      <c r="P35" s="101"/>
      <c r="Q35" s="101"/>
      <c r="R35" s="101"/>
    </row>
    <row r="36" spans="2:18" s="81" customFormat="1">
      <c r="B36" s="100"/>
      <c r="F36" s="101"/>
      <c r="G36" s="101"/>
      <c r="H36" s="100"/>
      <c r="I36" s="100"/>
      <c r="K36" s="101"/>
      <c r="L36" s="101"/>
      <c r="M36" s="101"/>
      <c r="N36" s="101"/>
      <c r="O36" s="101"/>
      <c r="P36" s="101"/>
      <c r="Q36" s="101"/>
      <c r="R36" s="101"/>
    </row>
    <row r="37" spans="2:18" s="18" customFormat="1">
      <c r="B37" s="17"/>
      <c r="F37" s="19"/>
      <c r="G37" s="19"/>
      <c r="H37" s="17"/>
      <c r="I37" s="17"/>
      <c r="K37" s="19"/>
      <c r="L37" s="19"/>
      <c r="M37" s="19"/>
      <c r="N37" s="19"/>
      <c r="O37" s="19"/>
      <c r="P37" s="19"/>
      <c r="Q37" s="19"/>
      <c r="R37" s="19"/>
    </row>
    <row r="38" spans="2:18" s="18" customFormat="1">
      <c r="B38" s="17"/>
      <c r="F38" s="19"/>
      <c r="G38" s="19"/>
      <c r="H38" s="17"/>
      <c r="I38" s="17"/>
      <c r="K38" s="19"/>
      <c r="L38" s="19"/>
      <c r="M38" s="19"/>
      <c r="N38" s="19"/>
      <c r="O38" s="19"/>
      <c r="P38" s="19"/>
      <c r="Q38" s="19"/>
      <c r="R38" s="19"/>
    </row>
    <row r="39" spans="2:18" s="18" customFormat="1">
      <c r="B39" s="17"/>
      <c r="F39" s="19"/>
      <c r="G39" s="19"/>
      <c r="H39" s="17"/>
      <c r="I39" s="17"/>
      <c r="K39" s="19"/>
      <c r="L39" s="19"/>
      <c r="M39" s="19"/>
      <c r="N39" s="19"/>
      <c r="O39" s="19"/>
      <c r="P39" s="19"/>
      <c r="Q39" s="19"/>
      <c r="R39" s="19"/>
    </row>
  </sheetData>
  <sheetProtection algorithmName="SHA-512" hashValue="d2yhBxe046as0BTpF/PjRqANb366HdypFUntQ+0uRWLCyZWPVkuxZE4DNZeiNK7nMquTv/Z6dYTbBdyGonsP4g==" saltValue="gw75hDHUw6R+RYIJuipbPA==" spinCount="100000" sheet="1" objects="1" scenarios="1" selectLockedCells="1"/>
  <protectedRanges>
    <protectedRange sqref="C4:I18" name="Personaldaten"/>
  </protectedRanges>
  <mergeCells count="2">
    <mergeCell ref="A1:I1"/>
    <mergeCell ref="A2:I2"/>
  </mergeCells>
  <pageMargins left="0.7" right="0.7" top="0.78740157499999996" bottom="0.78740157499999996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Feiertage!$H$4:$H$10</xm:f>
          </x14:formula1>
          <xm:sqref>I4:I18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P30"/>
  <sheetViews>
    <sheetView tabSelected="1" workbookViewId="0">
      <selection activeCell="H13" sqref="H13"/>
    </sheetView>
  </sheetViews>
  <sheetFormatPr baseColWidth="10" defaultColWidth="10.7109375" defaultRowHeight="15"/>
  <cols>
    <col min="1" max="1" width="3.7109375" style="20" customWidth="1"/>
    <col min="2" max="2" width="25.28515625" style="20" customWidth="1"/>
    <col min="3" max="3" width="26.85546875" style="30" bestFit="1" customWidth="1"/>
    <col min="4" max="4" width="5.140625" style="30" customWidth="1"/>
    <col min="5" max="5" width="22.7109375" style="20" customWidth="1"/>
    <col min="6" max="6" width="19.28515625" style="22" bestFit="1" customWidth="1"/>
    <col min="7" max="7" width="4.7109375" style="22" customWidth="1"/>
    <col min="8" max="8" width="19.28515625" style="21" customWidth="1"/>
    <col min="9" max="9" width="4.5703125" style="20" customWidth="1"/>
    <col min="10" max="10" width="1.140625" style="116" customWidth="1"/>
    <col min="11" max="11" width="29.140625" style="20" hidden="1" customWidth="1"/>
    <col min="12" max="12" width="4.85546875" style="20" customWidth="1"/>
    <col min="13" max="19" width="6.28515625" style="20" customWidth="1"/>
    <col min="20" max="28" width="4.28515625" style="20" hidden="1" customWidth="1"/>
    <col min="29" max="29" width="5.42578125" style="20" customWidth="1"/>
    <col min="30" max="30" width="5.85546875" style="20" customWidth="1"/>
    <col min="31" max="31" width="26.85546875" style="20" bestFit="1" customWidth="1"/>
    <col min="32" max="32" width="5.42578125" style="20" customWidth="1"/>
    <col min="33" max="33" width="20.140625" style="20" bestFit="1" customWidth="1"/>
    <col min="34" max="34" width="5.42578125" style="20" customWidth="1"/>
    <col min="35" max="239" width="11" style="20" customWidth="1"/>
    <col min="240" max="16384" width="10.7109375" style="20"/>
  </cols>
  <sheetData>
    <row r="1" spans="1:146" s="16" customFormat="1" ht="15.75" customHeight="1">
      <c r="A1" s="156"/>
      <c r="B1" s="156"/>
      <c r="C1" s="156"/>
      <c r="D1" s="156"/>
      <c r="E1" s="156"/>
      <c r="F1" s="156"/>
      <c r="G1" s="156"/>
      <c r="H1" s="156"/>
      <c r="I1" s="156"/>
      <c r="J1" s="111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</row>
    <row r="2" spans="1:146" s="90" customFormat="1" ht="21">
      <c r="A2" s="157" t="s">
        <v>76</v>
      </c>
      <c r="B2" s="157"/>
      <c r="C2" s="157"/>
      <c r="D2" s="157"/>
      <c r="E2" s="157"/>
      <c r="F2" s="157"/>
      <c r="G2" s="157"/>
      <c r="H2" s="157"/>
      <c r="I2" s="87"/>
      <c r="J2" s="112" t="s">
        <v>79</v>
      </c>
      <c r="K2" s="88"/>
      <c r="L2" s="87"/>
      <c r="M2" s="87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9"/>
      <c r="CH2" s="89"/>
      <c r="CI2" s="89"/>
      <c r="CJ2" s="89"/>
      <c r="CK2" s="89"/>
      <c r="CL2" s="89"/>
      <c r="CM2" s="89"/>
      <c r="CN2" s="89"/>
      <c r="CO2" s="89"/>
      <c r="CP2" s="89"/>
      <c r="CQ2" s="89"/>
      <c r="CR2" s="89"/>
      <c r="CS2" s="89"/>
      <c r="CT2" s="89"/>
      <c r="CU2" s="89"/>
      <c r="CV2" s="89"/>
      <c r="CW2" s="89"/>
      <c r="CX2" s="89"/>
      <c r="CY2" s="89"/>
      <c r="CZ2" s="89"/>
      <c r="DA2" s="89"/>
      <c r="DB2" s="89"/>
      <c r="DC2" s="89"/>
      <c r="DD2" s="89"/>
      <c r="DE2" s="89"/>
      <c r="DF2" s="89"/>
      <c r="DG2" s="89"/>
      <c r="DH2" s="89"/>
      <c r="DI2" s="89"/>
      <c r="DJ2" s="89"/>
      <c r="DK2" s="89"/>
      <c r="DL2" s="89"/>
      <c r="DM2" s="89"/>
      <c r="DN2" s="89"/>
      <c r="DO2" s="89"/>
      <c r="DP2" s="89"/>
      <c r="DQ2" s="89"/>
      <c r="DR2" s="89"/>
      <c r="DS2" s="89"/>
      <c r="DT2" s="89"/>
      <c r="DU2" s="89"/>
      <c r="DV2" s="89"/>
      <c r="DW2" s="89"/>
      <c r="DX2" s="89"/>
      <c r="DY2" s="89"/>
      <c r="DZ2" s="89"/>
      <c r="EA2" s="89"/>
      <c r="EB2" s="89"/>
      <c r="EC2" s="89"/>
      <c r="ED2" s="89"/>
      <c r="EE2" s="89"/>
      <c r="EF2" s="89"/>
      <c r="EG2" s="89"/>
      <c r="EH2" s="89"/>
      <c r="EI2" s="89"/>
      <c r="EJ2" s="89"/>
      <c r="EK2" s="89"/>
      <c r="EL2" s="89"/>
      <c r="EM2" s="89"/>
      <c r="EN2" s="89"/>
      <c r="EO2" s="89"/>
      <c r="EP2" s="89"/>
    </row>
    <row r="3" spans="1:146" s="81" customFormat="1" ht="22.15" customHeight="1">
      <c r="B3" s="102" t="s">
        <v>80</v>
      </c>
      <c r="C3" s="103" t="s">
        <v>81</v>
      </c>
      <c r="E3" s="102" t="s">
        <v>82</v>
      </c>
      <c r="F3" s="104" t="s">
        <v>83</v>
      </c>
      <c r="H3" s="104" t="s">
        <v>84</v>
      </c>
      <c r="I3" s="91"/>
      <c r="J3" s="113">
        <f>DATE(YEAR(Jahr),MONTH(Jahr),1)</f>
        <v>45658</v>
      </c>
      <c r="K3" s="102" t="s">
        <v>85</v>
      </c>
      <c r="L3" s="120" t="s">
        <v>81</v>
      </c>
      <c r="M3" s="110" t="s">
        <v>86</v>
      </c>
      <c r="N3" s="117" t="s">
        <v>87</v>
      </c>
      <c r="O3" s="110" t="s">
        <v>88</v>
      </c>
      <c r="P3" s="110" t="s">
        <v>89</v>
      </c>
      <c r="Q3" s="110" t="s">
        <v>90</v>
      </c>
      <c r="R3" s="110" t="s">
        <v>91</v>
      </c>
      <c r="S3" s="110" t="s">
        <v>92</v>
      </c>
      <c r="T3" s="110" t="s">
        <v>93</v>
      </c>
      <c r="U3" s="110" t="s">
        <v>94</v>
      </c>
      <c r="V3" s="110" t="s">
        <v>95</v>
      </c>
      <c r="W3" s="110" t="s">
        <v>96</v>
      </c>
      <c r="X3" s="110" t="s">
        <v>97</v>
      </c>
      <c r="Y3" s="110" t="s">
        <v>98</v>
      </c>
      <c r="Z3" s="110" t="s">
        <v>99</v>
      </c>
      <c r="AA3" s="110" t="s">
        <v>100</v>
      </c>
      <c r="AB3" s="110" t="s">
        <v>101</v>
      </c>
      <c r="AC3" s="105"/>
      <c r="AE3" s="102" t="s">
        <v>127</v>
      </c>
      <c r="AF3" s="104"/>
      <c r="AG3" s="104"/>
      <c r="AH3" s="105"/>
    </row>
    <row r="4" spans="1:146" s="81" customFormat="1" ht="22.15" customHeight="1">
      <c r="B4" s="77" t="s">
        <v>102</v>
      </c>
      <c r="C4" s="78">
        <f>DATE(YEAR(F13),1,1)</f>
        <v>45658</v>
      </c>
      <c r="E4" s="79" t="s">
        <v>103</v>
      </c>
      <c r="F4" s="76" t="s">
        <v>104</v>
      </c>
      <c r="H4" s="149" t="s">
        <v>30</v>
      </c>
      <c r="I4" s="91"/>
      <c r="J4" s="113">
        <f>DATE(YEAR(J3+42),MONTH(J3+42),1)</f>
        <v>45689</v>
      </c>
      <c r="K4" s="119" t="s">
        <v>105</v>
      </c>
      <c r="L4" s="121">
        <v>45297</v>
      </c>
      <c r="M4" s="109" t="s">
        <v>31</v>
      </c>
      <c r="N4" s="109"/>
      <c r="O4" s="78" t="s">
        <v>31</v>
      </c>
      <c r="P4" s="78"/>
      <c r="Q4" s="78"/>
      <c r="R4" s="78" t="s">
        <v>31</v>
      </c>
      <c r="S4" s="78"/>
      <c r="T4" s="78"/>
      <c r="U4" s="78"/>
      <c r="V4" s="78"/>
      <c r="W4" s="78"/>
      <c r="X4" s="78"/>
      <c r="Y4" s="78"/>
      <c r="Z4" s="78"/>
      <c r="AA4" s="78"/>
      <c r="AB4" s="78"/>
      <c r="AC4" s="118" t="s">
        <v>86</v>
      </c>
      <c r="AE4" s="77" t="s">
        <v>128</v>
      </c>
      <c r="AF4" s="78" t="s">
        <v>86</v>
      </c>
      <c r="AG4" s="80" t="s">
        <v>129</v>
      </c>
      <c r="AH4" s="78" t="s">
        <v>94</v>
      </c>
    </row>
    <row r="5" spans="1:146" s="81" customFormat="1" ht="22.15" customHeight="1">
      <c r="B5" s="77" t="s">
        <v>106</v>
      </c>
      <c r="C5" s="78">
        <f>C6 - 2</f>
        <v>45765</v>
      </c>
      <c r="E5" s="79" t="s">
        <v>22</v>
      </c>
      <c r="F5" s="76" t="s">
        <v>107</v>
      </c>
      <c r="H5" s="149" t="s">
        <v>38</v>
      </c>
      <c r="I5" s="91"/>
      <c r="J5" s="113">
        <f t="shared" ref="J5:J14" si="0">DATE(YEAR(J4+42),MONTH(J4+42),1)</f>
        <v>45717</v>
      </c>
      <c r="K5" s="119" t="s">
        <v>108</v>
      </c>
      <c r="L5" s="121">
        <v>45359</v>
      </c>
      <c r="M5" s="109" t="s">
        <v>31</v>
      </c>
      <c r="N5" s="109"/>
      <c r="O5" s="78" t="s">
        <v>31</v>
      </c>
      <c r="P5" s="78"/>
      <c r="Q5" s="78"/>
      <c r="R5" s="78" t="s">
        <v>31</v>
      </c>
      <c r="S5" s="78"/>
      <c r="T5" s="78"/>
      <c r="U5" s="78"/>
      <c r="V5" s="78"/>
      <c r="W5" s="78"/>
      <c r="X5" s="78"/>
      <c r="Y5" s="78"/>
      <c r="Z5" s="78"/>
      <c r="AA5" s="78"/>
      <c r="AB5" s="78"/>
      <c r="AC5" s="118" t="s">
        <v>87</v>
      </c>
      <c r="AE5" s="77" t="s">
        <v>130</v>
      </c>
      <c r="AF5" s="78" t="s">
        <v>87</v>
      </c>
      <c r="AG5" s="80" t="s">
        <v>131</v>
      </c>
      <c r="AH5" s="78" t="s">
        <v>95</v>
      </c>
    </row>
    <row r="6" spans="1:146" s="81" customFormat="1" ht="22.15" customHeight="1">
      <c r="B6" s="77" t="s">
        <v>109</v>
      </c>
      <c r="C6" s="78">
        <f>7*ROUND((4&amp;-C14)/7+MOD(19*MOD(C14,19)-7,30)*0.14,)-6</f>
        <v>45767</v>
      </c>
      <c r="E6" s="79" t="s">
        <v>112</v>
      </c>
      <c r="F6" s="76" t="s">
        <v>113</v>
      </c>
      <c r="H6" s="149" t="s">
        <v>50</v>
      </c>
      <c r="I6" s="91"/>
      <c r="J6" s="113"/>
      <c r="K6" s="119" t="s">
        <v>110</v>
      </c>
      <c r="L6" s="121">
        <v>45442</v>
      </c>
      <c r="M6" s="109"/>
      <c r="N6" s="109" t="s">
        <v>31</v>
      </c>
      <c r="O6" s="78"/>
      <c r="P6" s="78"/>
      <c r="Q6" s="78"/>
      <c r="R6" s="78"/>
      <c r="S6" s="78"/>
      <c r="T6" s="78"/>
      <c r="U6" s="78"/>
      <c r="V6" s="78" t="s">
        <v>31</v>
      </c>
      <c r="W6" s="78" t="s">
        <v>31</v>
      </c>
      <c r="X6" s="78" t="s">
        <v>31</v>
      </c>
      <c r="Y6" s="78"/>
      <c r="Z6" s="78"/>
      <c r="AA6" s="78"/>
      <c r="AB6" s="78"/>
      <c r="AC6" s="118" t="s">
        <v>88</v>
      </c>
      <c r="AE6" s="77" t="s">
        <v>132</v>
      </c>
      <c r="AF6" s="78" t="s">
        <v>88</v>
      </c>
      <c r="AG6" s="80" t="s">
        <v>133</v>
      </c>
      <c r="AH6" s="78" t="s">
        <v>96</v>
      </c>
    </row>
    <row r="7" spans="1:146" s="81" customFormat="1" ht="22.15" customHeight="1">
      <c r="B7" s="77" t="s">
        <v>111</v>
      </c>
      <c r="C7" s="78">
        <f>C6 + 1</f>
        <v>45768</v>
      </c>
      <c r="E7" s="79" t="s">
        <v>115</v>
      </c>
      <c r="F7" s="76" t="s">
        <v>116</v>
      </c>
      <c r="H7" s="151"/>
      <c r="I7" s="91"/>
      <c r="J7" s="113">
        <f>DATE(YEAR(J5+42),MONTH(J5+42),1)</f>
        <v>45748</v>
      </c>
      <c r="K7" s="119" t="s">
        <v>114</v>
      </c>
      <c r="L7" s="121">
        <v>45519</v>
      </c>
      <c r="M7" s="109"/>
      <c r="N7" s="109"/>
      <c r="O7" s="78"/>
      <c r="P7" s="78"/>
      <c r="Q7" s="78" t="s">
        <v>31</v>
      </c>
      <c r="R7" s="78"/>
      <c r="S7" s="78"/>
      <c r="T7" s="78"/>
      <c r="U7" s="78"/>
      <c r="V7" s="78"/>
      <c r="W7" s="78"/>
      <c r="X7" s="78" t="s">
        <v>31</v>
      </c>
      <c r="Y7" s="78"/>
      <c r="Z7" s="78"/>
      <c r="AA7" s="78"/>
      <c r="AB7" s="78"/>
      <c r="AC7" s="118" t="s">
        <v>89</v>
      </c>
      <c r="AE7" s="77" t="s">
        <v>134</v>
      </c>
      <c r="AF7" s="78" t="s">
        <v>89</v>
      </c>
      <c r="AG7" s="80" t="s">
        <v>135</v>
      </c>
      <c r="AH7" s="78" t="s">
        <v>97</v>
      </c>
    </row>
    <row r="8" spans="1:146" s="81" customFormat="1" ht="22.15" customHeight="1">
      <c r="B8" s="77" t="s">
        <v>164</v>
      </c>
      <c r="C8" s="78">
        <f>DATE(YEAR(F13), 5, 1)</f>
        <v>45778</v>
      </c>
      <c r="E8" s="79"/>
      <c r="F8" s="76"/>
      <c r="H8" s="151"/>
      <c r="I8" s="91"/>
      <c r="J8" s="113">
        <f t="shared" si="0"/>
        <v>45778</v>
      </c>
      <c r="K8" s="119" t="s">
        <v>117</v>
      </c>
      <c r="L8" s="121">
        <v>45596</v>
      </c>
      <c r="M8" s="109"/>
      <c r="N8" s="109"/>
      <c r="O8" s="78"/>
      <c r="P8" s="78"/>
      <c r="Q8" s="78" t="s">
        <v>31</v>
      </c>
      <c r="R8" s="78"/>
      <c r="S8" s="78"/>
      <c r="T8" s="78" t="s">
        <v>31</v>
      </c>
      <c r="U8" s="78" t="s">
        <v>31</v>
      </c>
      <c r="V8" s="78"/>
      <c r="W8" s="78"/>
      <c r="X8" s="78"/>
      <c r="Y8" s="78" t="s">
        <v>31</v>
      </c>
      <c r="Z8" s="78" t="s">
        <v>31</v>
      </c>
      <c r="AA8" s="78" t="s">
        <v>31</v>
      </c>
      <c r="AB8" s="78" t="s">
        <v>31</v>
      </c>
      <c r="AC8" s="118" t="s">
        <v>90</v>
      </c>
      <c r="AE8" s="77" t="s">
        <v>136</v>
      </c>
      <c r="AF8" s="78" t="s">
        <v>90</v>
      </c>
      <c r="AG8" s="80" t="s">
        <v>137</v>
      </c>
      <c r="AH8" s="78" t="s">
        <v>98</v>
      </c>
    </row>
    <row r="9" spans="1:146" s="81" customFormat="1" ht="22.15" customHeight="1">
      <c r="B9" s="77" t="s">
        <v>118</v>
      </c>
      <c r="C9" s="78">
        <f>C6 + 39</f>
        <v>45806</v>
      </c>
      <c r="E9" s="79"/>
      <c r="F9" s="76"/>
      <c r="H9" s="151"/>
      <c r="I9" s="91"/>
      <c r="J9" s="113">
        <f t="shared" si="0"/>
        <v>45809</v>
      </c>
      <c r="K9" s="119" t="s">
        <v>119</v>
      </c>
      <c r="L9" s="121">
        <v>45597</v>
      </c>
      <c r="M9" s="109"/>
      <c r="N9" s="109"/>
      <c r="O9" s="78"/>
      <c r="P9" s="78"/>
      <c r="Q9" s="78" t="s">
        <v>31</v>
      </c>
      <c r="R9" s="78"/>
      <c r="S9" s="78"/>
      <c r="T9" s="78"/>
      <c r="U9" s="78"/>
      <c r="V9" s="78" t="s">
        <v>31</v>
      </c>
      <c r="W9" s="78" t="s">
        <v>31</v>
      </c>
      <c r="X9" s="78" t="s">
        <v>31</v>
      </c>
      <c r="Y9" s="78"/>
      <c r="Z9" s="78"/>
      <c r="AA9" s="78"/>
      <c r="AB9" s="78"/>
      <c r="AC9" s="118" t="s">
        <v>91</v>
      </c>
      <c r="AE9" s="77" t="s">
        <v>138</v>
      </c>
      <c r="AF9" s="78" t="s">
        <v>91</v>
      </c>
      <c r="AG9" s="80" t="s">
        <v>139</v>
      </c>
      <c r="AH9" s="78" t="s">
        <v>99</v>
      </c>
    </row>
    <row r="10" spans="1:146" s="81" customFormat="1" ht="22.15" customHeight="1">
      <c r="B10" s="77" t="s">
        <v>120</v>
      </c>
      <c r="C10" s="78">
        <f>C6 + 50</f>
        <v>45817</v>
      </c>
      <c r="E10" s="79"/>
      <c r="F10" s="76"/>
      <c r="H10" s="151"/>
      <c r="I10" s="91"/>
      <c r="J10" s="113">
        <f t="shared" si="0"/>
        <v>45839</v>
      </c>
      <c r="K10" s="119" t="s">
        <v>121</v>
      </c>
      <c r="L10" s="121">
        <v>45616</v>
      </c>
      <c r="M10" s="109"/>
      <c r="N10" s="109"/>
      <c r="O10" s="78" t="s">
        <v>31</v>
      </c>
      <c r="P10" s="78"/>
      <c r="Q10" s="78"/>
      <c r="R10" s="78"/>
      <c r="S10" s="78"/>
      <c r="T10" s="78"/>
      <c r="U10" s="78"/>
      <c r="V10" s="78"/>
      <c r="W10" s="78"/>
      <c r="X10" s="78"/>
      <c r="Y10" s="78" t="s">
        <v>31</v>
      </c>
      <c r="Z10" s="78"/>
      <c r="AA10" s="78"/>
      <c r="AB10" s="78"/>
      <c r="AC10" s="118" t="s">
        <v>92</v>
      </c>
      <c r="AE10" s="77" t="s">
        <v>140</v>
      </c>
      <c r="AF10" s="78" t="s">
        <v>92</v>
      </c>
      <c r="AG10" s="80" t="s">
        <v>141</v>
      </c>
      <c r="AH10" s="78" t="s">
        <v>100</v>
      </c>
    </row>
    <row r="11" spans="1:146" s="81" customFormat="1" ht="22.15" customHeight="1">
      <c r="B11" s="77" t="s">
        <v>122</v>
      </c>
      <c r="C11" s="78">
        <f>DATE(YEAR(F13), 10, 3)</f>
        <v>45933</v>
      </c>
      <c r="H11" s="82"/>
      <c r="I11" s="91"/>
      <c r="J11" s="113">
        <f t="shared" si="0"/>
        <v>45870</v>
      </c>
      <c r="K11" s="119"/>
      <c r="L11" s="121"/>
      <c r="M11" s="109"/>
      <c r="N11" s="109"/>
      <c r="O11" s="78"/>
      <c r="P11" s="78"/>
      <c r="Q11" s="78" t="s">
        <v>31</v>
      </c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118" t="s">
        <v>93</v>
      </c>
      <c r="AE11" s="77" t="s">
        <v>142</v>
      </c>
      <c r="AF11" s="78" t="s">
        <v>93</v>
      </c>
      <c r="AG11" s="80" t="s">
        <v>143</v>
      </c>
      <c r="AH11" s="78" t="s">
        <v>101</v>
      </c>
    </row>
    <row r="12" spans="1:146" s="81" customFormat="1" ht="22.15" customHeight="1">
      <c r="B12" s="77" t="s">
        <v>123</v>
      </c>
      <c r="C12" s="78">
        <f>DATE(YEAR(F13), 12, 25)</f>
        <v>46016</v>
      </c>
      <c r="E12" s="104" t="s">
        <v>125</v>
      </c>
      <c r="F12" s="104" t="s">
        <v>124</v>
      </c>
      <c r="H12" s="104" t="s">
        <v>155</v>
      </c>
      <c r="I12" s="91"/>
      <c r="J12" s="113">
        <f t="shared" si="0"/>
        <v>45901</v>
      </c>
      <c r="K12" s="119"/>
      <c r="L12" s="121"/>
      <c r="M12" s="109"/>
      <c r="N12" s="109"/>
      <c r="O12" s="78"/>
      <c r="P12" s="78"/>
      <c r="Q12" s="78" t="s">
        <v>31</v>
      </c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118" t="s">
        <v>94</v>
      </c>
    </row>
    <row r="13" spans="1:146" s="81" customFormat="1" ht="22.15" customHeight="1">
      <c r="B13" s="79" t="s">
        <v>126</v>
      </c>
      <c r="C13" s="78">
        <f>DATE(YEAR(F13), 12, 26)</f>
        <v>46017</v>
      </c>
      <c r="E13" s="149" t="s">
        <v>154</v>
      </c>
      <c r="F13" s="150">
        <v>45658</v>
      </c>
      <c r="H13" s="149" t="s">
        <v>87</v>
      </c>
      <c r="I13" s="91"/>
      <c r="J13" s="113">
        <f t="shared" si="0"/>
        <v>45931</v>
      </c>
      <c r="K13" s="92"/>
      <c r="L13" s="122"/>
      <c r="M13" s="109"/>
      <c r="N13" s="78"/>
      <c r="O13" s="78" t="s">
        <v>31</v>
      </c>
      <c r="P13" s="78"/>
      <c r="Q13" s="78"/>
      <c r="R13" s="78" t="s">
        <v>31</v>
      </c>
      <c r="S13" s="78"/>
      <c r="AC13" s="118" t="s">
        <v>95</v>
      </c>
    </row>
    <row r="14" spans="1:146" s="81" customFormat="1" ht="22.15" customHeight="1">
      <c r="C14" s="153" t="str">
        <f>TEXT(YEAR(F13), "0")</f>
        <v>2025</v>
      </c>
      <c r="I14" s="91"/>
      <c r="J14" s="113">
        <f t="shared" si="0"/>
        <v>45962</v>
      </c>
      <c r="K14" s="92"/>
      <c r="L14" s="122"/>
      <c r="M14" s="109"/>
      <c r="N14" s="78"/>
      <c r="O14" s="78" t="s">
        <v>31</v>
      </c>
      <c r="P14" s="78"/>
      <c r="Q14" s="78"/>
      <c r="R14" s="78" t="s">
        <v>31</v>
      </c>
      <c r="S14" s="78"/>
      <c r="AC14" s="118" t="s">
        <v>96</v>
      </c>
    </row>
    <row r="15" spans="1:146" s="81" customFormat="1" ht="22.15" customHeight="1">
      <c r="B15" s="83"/>
      <c r="J15" s="114"/>
      <c r="L15" s="122"/>
      <c r="M15" s="109"/>
      <c r="N15" s="78"/>
      <c r="O15" s="78" t="s">
        <v>31</v>
      </c>
      <c r="P15" s="78" t="s">
        <v>31</v>
      </c>
      <c r="Q15" s="78"/>
      <c r="R15" s="78" t="s">
        <v>31</v>
      </c>
      <c r="S15" s="78"/>
      <c r="AC15" s="118" t="s">
        <v>97</v>
      </c>
    </row>
    <row r="16" spans="1:146" s="81" customFormat="1" ht="22.15" customHeight="1">
      <c r="B16" s="83"/>
      <c r="J16" s="114"/>
      <c r="L16" s="122"/>
      <c r="M16" s="109"/>
      <c r="N16" s="78"/>
      <c r="O16" s="78"/>
      <c r="P16" s="78"/>
      <c r="Q16" s="78" t="s">
        <v>31</v>
      </c>
      <c r="R16" s="78"/>
      <c r="S16" s="78" t="s">
        <v>31</v>
      </c>
      <c r="AC16" s="118" t="s">
        <v>98</v>
      </c>
    </row>
    <row r="17" spans="2:29" s="81" customFormat="1" ht="22.15" customHeight="1">
      <c r="B17" s="83"/>
      <c r="J17" s="114"/>
      <c r="L17" s="122"/>
      <c r="M17" s="109"/>
      <c r="N17" s="78"/>
      <c r="O17" s="78"/>
      <c r="P17" s="78"/>
      <c r="Q17" s="78" t="s">
        <v>31</v>
      </c>
      <c r="R17" s="78"/>
      <c r="S17" s="78"/>
      <c r="AC17" s="118" t="s">
        <v>99</v>
      </c>
    </row>
    <row r="18" spans="2:29" s="81" customFormat="1" ht="22.15" customHeight="1">
      <c r="B18" s="83"/>
      <c r="J18" s="114"/>
      <c r="L18" s="122"/>
      <c r="M18" s="109"/>
      <c r="N18" s="78"/>
      <c r="O18" s="78"/>
      <c r="P18" s="78"/>
      <c r="Q18" s="78" t="s">
        <v>31</v>
      </c>
      <c r="R18" s="78"/>
      <c r="S18" s="78"/>
      <c r="AC18" s="118" t="s">
        <v>100</v>
      </c>
    </row>
    <row r="19" spans="2:29" s="81" customFormat="1" ht="22.15" customHeight="1">
      <c r="B19" s="83"/>
      <c r="J19" s="114"/>
      <c r="L19" s="122"/>
      <c r="M19" s="109"/>
      <c r="N19" s="78"/>
      <c r="O19" s="78"/>
      <c r="P19" s="78"/>
      <c r="Q19" s="78" t="s">
        <v>31</v>
      </c>
      <c r="R19" s="78"/>
      <c r="S19" s="78"/>
      <c r="AC19" s="118" t="s">
        <v>101</v>
      </c>
    </row>
    <row r="20" spans="2:29" s="81" customFormat="1" ht="22.15" customHeight="1">
      <c r="B20" s="83"/>
      <c r="J20" s="114"/>
      <c r="L20" s="122"/>
      <c r="M20" s="118">
        <v>45297</v>
      </c>
      <c r="N20" s="118">
        <v>45359</v>
      </c>
      <c r="O20" s="118">
        <v>45442</v>
      </c>
      <c r="P20" s="118">
        <v>45519</v>
      </c>
      <c r="Q20" s="118">
        <v>45596</v>
      </c>
      <c r="R20" s="118">
        <v>45597</v>
      </c>
      <c r="S20" s="118">
        <v>45616</v>
      </c>
      <c r="T20" s="105"/>
      <c r="U20" s="105"/>
      <c r="V20" s="105"/>
      <c r="W20" s="105"/>
      <c r="X20" s="105"/>
      <c r="Y20" s="105"/>
      <c r="Z20" s="105"/>
      <c r="AA20" s="105"/>
      <c r="AB20" s="105"/>
      <c r="AC20" s="105"/>
    </row>
    <row r="21" spans="2:29" s="81" customFormat="1" ht="143.25">
      <c r="B21" s="83"/>
      <c r="J21" s="114"/>
      <c r="L21" s="122"/>
      <c r="M21" s="123" t="s">
        <v>105</v>
      </c>
      <c r="N21" s="124" t="s">
        <v>108</v>
      </c>
      <c r="O21" s="124" t="s">
        <v>110</v>
      </c>
      <c r="P21" s="124" t="s">
        <v>114</v>
      </c>
      <c r="Q21" s="124" t="s">
        <v>117</v>
      </c>
      <c r="R21" s="124" t="s">
        <v>119</v>
      </c>
      <c r="S21" s="124" t="s">
        <v>121</v>
      </c>
      <c r="AC21" s="105"/>
    </row>
    <row r="22" spans="2:29" s="81" customFormat="1" ht="22.15" customHeight="1">
      <c r="B22" s="83"/>
      <c r="J22" s="114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</row>
    <row r="23" spans="2:29" s="81" customFormat="1" ht="22.15" customHeight="1">
      <c r="B23" s="83"/>
      <c r="J23" s="114"/>
      <c r="L23" s="91"/>
    </row>
    <row r="24" spans="2:29" s="81" customFormat="1" ht="22.15" customHeight="1">
      <c r="B24" s="83"/>
      <c r="C24" s="83"/>
      <c r="D24" s="83"/>
      <c r="E24" s="84"/>
      <c r="F24" s="85"/>
      <c r="G24" s="85"/>
      <c r="H24" s="86"/>
      <c r="I24" s="91"/>
      <c r="J24" s="113"/>
      <c r="K24" s="92"/>
      <c r="L24" s="91"/>
    </row>
    <row r="25" spans="2:29" s="81" customFormat="1" ht="22.15" customHeight="1">
      <c r="B25" s="83"/>
      <c r="C25" s="83"/>
      <c r="D25" s="83"/>
      <c r="E25" s="84"/>
      <c r="F25" s="85"/>
      <c r="G25" s="85"/>
      <c r="H25" s="86"/>
      <c r="I25" s="91"/>
      <c r="J25" s="113"/>
      <c r="K25" s="92"/>
      <c r="L25" s="91"/>
    </row>
    <row r="26" spans="2:29" s="81" customFormat="1" ht="22.15" customHeight="1">
      <c r="B26" s="83"/>
      <c r="C26" s="83"/>
      <c r="D26" s="83"/>
      <c r="E26" s="84"/>
      <c r="F26" s="85"/>
      <c r="G26" s="85"/>
      <c r="H26" s="86"/>
      <c r="I26" s="91"/>
      <c r="J26" s="113"/>
      <c r="K26" s="92"/>
      <c r="L26" s="91"/>
    </row>
    <row r="27" spans="2:29" s="81" customFormat="1" ht="22.15" customHeight="1">
      <c r="B27" s="83"/>
      <c r="C27" s="83"/>
      <c r="D27" s="83"/>
      <c r="E27" s="84"/>
      <c r="F27" s="85"/>
      <c r="G27" s="85"/>
      <c r="H27" s="86"/>
      <c r="I27" s="91"/>
      <c r="J27" s="113"/>
      <c r="K27" s="92"/>
      <c r="L27" s="91"/>
    </row>
    <row r="28" spans="2:29" s="18" customFormat="1">
      <c r="C28" s="29"/>
      <c r="D28" s="29"/>
      <c r="F28" s="19"/>
      <c r="G28" s="19"/>
      <c r="H28" s="17"/>
      <c r="J28" s="115"/>
    </row>
    <row r="29" spans="2:29" s="18" customFormat="1">
      <c r="C29" s="29"/>
      <c r="D29" s="29"/>
      <c r="F29" s="19"/>
      <c r="G29" s="19"/>
      <c r="H29" s="17"/>
      <c r="J29" s="115"/>
    </row>
    <row r="30" spans="2:29" s="18" customFormat="1">
      <c r="C30" s="29"/>
      <c r="D30" s="29"/>
      <c r="F30" s="19"/>
      <c r="G30" s="19"/>
      <c r="H30" s="17"/>
      <c r="J30" s="115"/>
    </row>
  </sheetData>
  <sheetProtection algorithmName="SHA-512" hashValue="g1scjkcQio0Z9xRP+Fu16NMCj2tBy5xwGkN9Y722rrUuc9/QwewGAkWtOS8JoGxG+mAdojjk5VBbgXc8qbwRiQ==" saltValue="v4jZF9h7P3nEUzou9XE6Cw==" spinCount="100000" sheet="1" objects="1" scenarios="1" selectLockedCells="1"/>
  <protectedRanges>
    <protectedRange sqref="H4:H6 H8:H10" name="Teams"/>
    <protectedRange sqref="E13" name="Firmenname"/>
    <protectedRange sqref="F13:G13" name="Jahresdatum"/>
  </protectedRanges>
  <mergeCells count="2">
    <mergeCell ref="A1:I1"/>
    <mergeCell ref="A2:H2"/>
  </mergeCells>
  <conditionalFormatting sqref="F9:G10 E24:G27 F7:G7">
    <cfRule type="duplicateValues" dxfId="237" priority="2"/>
  </conditionalFormatting>
  <conditionalFormatting sqref="H24:H27">
    <cfRule type="duplicateValues" dxfId="236" priority="3"/>
  </conditionalFormatting>
  <conditionalFormatting sqref="F6:G6">
    <cfRule type="duplicateValues" dxfId="235" priority="1"/>
  </conditionalFormatting>
  <dataValidations count="1">
    <dataValidation type="list" allowBlank="1" showInputMessage="1" showErrorMessage="1" sqref="H13">
      <formula1>$M$3:$AB$3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22"/>
  <sheetViews>
    <sheetView workbookViewId="0">
      <selection activeCell="B3" sqref="B3:B4"/>
    </sheetView>
  </sheetViews>
  <sheetFormatPr baseColWidth="10" defaultRowHeight="15"/>
  <cols>
    <col min="1" max="1" width="3.42578125" customWidth="1"/>
    <col min="2" max="3" width="11.7109375" customWidth="1"/>
    <col min="4" max="4" width="11.7109375" style="37" customWidth="1"/>
    <col min="5" max="5" width="2" customWidth="1"/>
    <col min="6" max="33" width="5.42578125" style="37" customWidth="1"/>
    <col min="34" max="56" width="5.42578125" customWidth="1"/>
  </cols>
  <sheetData>
    <row r="1" spans="2:47">
      <c r="B1" s="31"/>
      <c r="C1" s="31"/>
      <c r="D1" s="32"/>
      <c r="F1" s="158">
        <v>45292</v>
      </c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</row>
    <row r="2" spans="2:47">
      <c r="B2" s="31"/>
      <c r="C2" s="31"/>
      <c r="D2" s="32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</row>
    <row r="3" spans="2:47" ht="15" customHeight="1">
      <c r="B3" s="160" t="s">
        <v>18</v>
      </c>
      <c r="C3" s="160" t="s">
        <v>19</v>
      </c>
      <c r="D3" s="161" t="s">
        <v>23</v>
      </c>
      <c r="E3" s="33"/>
      <c r="F3" s="34">
        <v>1</v>
      </c>
      <c r="G3" s="34">
        <v>2</v>
      </c>
      <c r="H3" s="34">
        <v>3</v>
      </c>
      <c r="I3" s="34">
        <v>4</v>
      </c>
      <c r="J3" s="34">
        <v>5</v>
      </c>
      <c r="K3" s="34">
        <v>6</v>
      </c>
      <c r="L3" s="34">
        <v>7</v>
      </c>
      <c r="M3" s="34">
        <v>8</v>
      </c>
      <c r="N3" s="34">
        <v>9</v>
      </c>
      <c r="O3" s="34">
        <v>10</v>
      </c>
      <c r="P3" s="34">
        <v>11</v>
      </c>
      <c r="Q3" s="34">
        <v>12</v>
      </c>
      <c r="R3" s="34">
        <v>13</v>
      </c>
      <c r="S3" s="34">
        <v>14</v>
      </c>
      <c r="T3" s="34">
        <v>15</v>
      </c>
      <c r="U3" s="34">
        <v>16</v>
      </c>
      <c r="V3" s="34">
        <v>17</v>
      </c>
      <c r="W3" s="34">
        <v>18</v>
      </c>
      <c r="X3" s="34">
        <v>19</v>
      </c>
      <c r="Y3" s="34">
        <v>20</v>
      </c>
      <c r="Z3" s="34">
        <v>21</v>
      </c>
      <c r="AA3" s="34">
        <v>22</v>
      </c>
      <c r="AB3" s="34">
        <v>23</v>
      </c>
      <c r="AC3" s="34">
        <v>24</v>
      </c>
      <c r="AD3" s="34">
        <v>25</v>
      </c>
      <c r="AE3" s="34">
        <v>26</v>
      </c>
      <c r="AF3" s="34">
        <v>27</v>
      </c>
      <c r="AG3" s="34">
        <v>28</v>
      </c>
      <c r="AH3" s="34">
        <v>29</v>
      </c>
      <c r="AI3" s="34">
        <v>30</v>
      </c>
      <c r="AJ3" s="34">
        <v>31</v>
      </c>
    </row>
    <row r="4" spans="2:47">
      <c r="B4" s="160"/>
      <c r="C4" s="160"/>
      <c r="D4" s="161"/>
      <c r="F4" s="35" t="s">
        <v>150</v>
      </c>
      <c r="G4" s="35" t="s">
        <v>144</v>
      </c>
      <c r="H4" s="35" t="s">
        <v>145</v>
      </c>
      <c r="I4" s="35" t="s">
        <v>146</v>
      </c>
      <c r="J4" s="35" t="s">
        <v>147</v>
      </c>
      <c r="K4" s="141" t="s">
        <v>148</v>
      </c>
      <c r="L4" s="141" t="s">
        <v>149</v>
      </c>
      <c r="M4" s="35" t="s">
        <v>150</v>
      </c>
      <c r="N4" s="35" t="s">
        <v>144</v>
      </c>
      <c r="O4" s="35" t="s">
        <v>145</v>
      </c>
      <c r="P4" s="35" t="s">
        <v>146</v>
      </c>
      <c r="Q4" s="35" t="s">
        <v>147</v>
      </c>
      <c r="R4" s="141" t="s">
        <v>148</v>
      </c>
      <c r="S4" s="141" t="s">
        <v>149</v>
      </c>
      <c r="T4" s="35" t="s">
        <v>150</v>
      </c>
      <c r="U4" s="35" t="s">
        <v>144</v>
      </c>
      <c r="V4" s="35" t="s">
        <v>145</v>
      </c>
      <c r="W4" s="35" t="s">
        <v>146</v>
      </c>
      <c r="X4" s="35" t="s">
        <v>147</v>
      </c>
      <c r="Y4" s="141" t="s">
        <v>148</v>
      </c>
      <c r="Z4" s="141" t="s">
        <v>149</v>
      </c>
      <c r="AA4" s="35" t="s">
        <v>150</v>
      </c>
      <c r="AB4" s="35" t="s">
        <v>144</v>
      </c>
      <c r="AC4" s="35" t="s">
        <v>145</v>
      </c>
      <c r="AD4" s="35" t="s">
        <v>146</v>
      </c>
      <c r="AE4" s="35" t="s">
        <v>147</v>
      </c>
      <c r="AF4" s="141" t="s">
        <v>148</v>
      </c>
      <c r="AG4" s="141" t="s">
        <v>149</v>
      </c>
      <c r="AH4" s="35" t="s">
        <v>150</v>
      </c>
      <c r="AI4" s="35" t="s">
        <v>144</v>
      </c>
      <c r="AJ4" s="35" t="s">
        <v>145</v>
      </c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</row>
    <row r="5" spans="2:47">
      <c r="B5" s="33"/>
      <c r="C5" s="33"/>
      <c r="D5" s="36"/>
      <c r="E5" s="33"/>
    </row>
    <row r="6" spans="2:47">
      <c r="B6" s="38" t="s">
        <v>27</v>
      </c>
      <c r="C6" s="38" t="s">
        <v>28</v>
      </c>
      <c r="D6" s="39">
        <f>+Mitarbeiter!F4</f>
        <v>24</v>
      </c>
      <c r="F6" s="126"/>
      <c r="K6" s="126"/>
      <c r="L6" s="32"/>
      <c r="R6" s="32"/>
      <c r="S6" s="32"/>
      <c r="Y6" s="32"/>
      <c r="Z6" s="32"/>
      <c r="AF6" s="32"/>
      <c r="AG6" s="32"/>
      <c r="AH6" s="37"/>
      <c r="AI6" s="37"/>
      <c r="AJ6" s="37"/>
    </row>
    <row r="7" spans="2:47" ht="15.75" thickBot="1">
      <c r="B7" s="40" t="s">
        <v>32</v>
      </c>
      <c r="C7" s="38" t="s">
        <v>33</v>
      </c>
      <c r="D7" s="39">
        <f>+Mitarbeiter!F5</f>
        <v>24</v>
      </c>
      <c r="F7" s="126"/>
      <c r="K7" s="126"/>
      <c r="L7" s="32"/>
      <c r="R7" s="32"/>
      <c r="S7" s="32"/>
      <c r="Y7" s="32"/>
      <c r="Z7" s="32"/>
      <c r="AF7" s="32"/>
      <c r="AG7" s="32"/>
    </row>
    <row r="8" spans="2:47" ht="15.75" thickBot="1">
      <c r="B8" s="40" t="s">
        <v>35</v>
      </c>
      <c r="C8" s="38" t="s">
        <v>36</v>
      </c>
      <c r="D8" s="127">
        <f>+Mitarbeiter!F6-4</f>
        <v>20</v>
      </c>
      <c r="F8" s="126"/>
      <c r="G8" s="125" t="s">
        <v>104</v>
      </c>
      <c r="H8" s="125" t="s">
        <v>104</v>
      </c>
      <c r="I8" s="125" t="s">
        <v>104</v>
      </c>
      <c r="J8" s="125" t="s">
        <v>104</v>
      </c>
      <c r="K8" s="126"/>
      <c r="L8" s="32"/>
      <c r="R8" s="32"/>
      <c r="S8" s="32"/>
      <c r="Y8" s="32"/>
      <c r="Z8" s="32"/>
      <c r="AF8" s="32"/>
      <c r="AG8" s="32"/>
    </row>
    <row r="9" spans="2:47">
      <c r="B9" s="38" t="s">
        <v>39</v>
      </c>
      <c r="C9" s="38" t="s">
        <v>40</v>
      </c>
      <c r="D9" s="39">
        <f>+Mitarbeiter!F7</f>
        <v>24</v>
      </c>
      <c r="F9" s="126"/>
      <c r="I9" s="37" t="s">
        <v>107</v>
      </c>
      <c r="J9" s="37" t="s">
        <v>107</v>
      </c>
      <c r="K9" s="126"/>
      <c r="L9" s="32"/>
      <c r="M9" s="37" t="s">
        <v>113</v>
      </c>
      <c r="N9" s="37" t="s">
        <v>113</v>
      </c>
      <c r="O9" s="37" t="s">
        <v>113</v>
      </c>
      <c r="R9" s="32"/>
      <c r="S9" s="32"/>
      <c r="Y9" s="32"/>
      <c r="Z9" s="32"/>
      <c r="AF9" s="32"/>
      <c r="AG9" s="32"/>
    </row>
    <row r="10" spans="2:47">
      <c r="B10" s="38" t="s">
        <v>42</v>
      </c>
      <c r="C10" s="38" t="s">
        <v>43</v>
      </c>
      <c r="D10" s="39">
        <f>+Mitarbeiter!F8</f>
        <v>24</v>
      </c>
      <c r="F10" s="126"/>
      <c r="K10" s="126"/>
      <c r="L10" s="32"/>
      <c r="R10" s="32"/>
      <c r="S10" s="32"/>
      <c r="Y10" s="32"/>
      <c r="Z10" s="32"/>
      <c r="AF10" s="32"/>
      <c r="AG10" s="32"/>
    </row>
    <row r="11" spans="2:47">
      <c r="B11" s="38" t="s">
        <v>45</v>
      </c>
      <c r="C11" s="38" t="s">
        <v>46</v>
      </c>
      <c r="D11" s="39">
        <f>+Mitarbeiter!F9</f>
        <v>17</v>
      </c>
      <c r="F11" s="126"/>
      <c r="K11" s="126"/>
      <c r="L11" s="32"/>
      <c r="R11" s="32"/>
      <c r="S11" s="32"/>
      <c r="T11" s="37" t="s">
        <v>116</v>
      </c>
      <c r="U11" s="37" t="s">
        <v>116</v>
      </c>
      <c r="V11" s="37" t="s">
        <v>116</v>
      </c>
      <c r="W11" s="37" t="s">
        <v>116</v>
      </c>
      <c r="X11" s="37" t="s">
        <v>116</v>
      </c>
      <c r="Y11" s="32"/>
      <c r="Z11" s="32"/>
      <c r="AA11" s="37" t="s">
        <v>116</v>
      </c>
      <c r="AB11" s="37" t="s">
        <v>116</v>
      </c>
      <c r="AF11" s="32"/>
      <c r="AG11" s="32"/>
    </row>
    <row r="12" spans="2:47">
      <c r="B12" s="38" t="s">
        <v>48</v>
      </c>
      <c r="C12" s="38" t="s">
        <v>49</v>
      </c>
      <c r="D12" s="39">
        <f>+Mitarbeiter!F10</f>
        <v>15</v>
      </c>
      <c r="F12" s="126"/>
      <c r="K12" s="126"/>
      <c r="L12" s="32"/>
      <c r="R12" s="32"/>
      <c r="S12" s="32"/>
      <c r="Y12" s="32"/>
      <c r="Z12" s="32"/>
      <c r="AF12" s="32"/>
      <c r="AG12" s="32"/>
    </row>
    <row r="13" spans="2:47" ht="15.75" thickBot="1">
      <c r="B13" s="38" t="s">
        <v>51</v>
      </c>
      <c r="C13" s="38" t="s">
        <v>52</v>
      </c>
      <c r="D13" s="39">
        <f>+Mitarbeiter!F11</f>
        <v>24</v>
      </c>
      <c r="F13" s="126"/>
      <c r="K13" s="126"/>
      <c r="L13" s="32"/>
      <c r="R13" s="32"/>
      <c r="S13" s="32"/>
      <c r="Y13" s="32"/>
      <c r="Z13" s="32"/>
      <c r="AF13" s="32"/>
      <c r="AG13" s="32"/>
    </row>
    <row r="14" spans="2:47" ht="15.75" thickBot="1">
      <c r="B14" s="38" t="s">
        <v>54</v>
      </c>
      <c r="C14" s="38" t="s">
        <v>55</v>
      </c>
      <c r="D14" s="127">
        <f>+Mitarbeiter!F12-5</f>
        <v>19</v>
      </c>
      <c r="F14" s="126"/>
      <c r="K14" s="126"/>
      <c r="L14" s="32"/>
      <c r="M14" s="125" t="s">
        <v>104</v>
      </c>
      <c r="N14" s="125" t="s">
        <v>104</v>
      </c>
      <c r="O14" s="125" t="s">
        <v>104</v>
      </c>
      <c r="P14" s="125" t="s">
        <v>104</v>
      </c>
      <c r="Q14" s="125" t="s">
        <v>104</v>
      </c>
      <c r="R14" s="32"/>
      <c r="S14" s="32"/>
      <c r="Y14" s="32"/>
      <c r="Z14" s="32"/>
      <c r="AF14" s="32"/>
      <c r="AG14" s="32"/>
    </row>
    <row r="15" spans="2:47">
      <c r="B15" s="38" t="s">
        <v>57</v>
      </c>
      <c r="C15" s="38" t="s">
        <v>58</v>
      </c>
      <c r="D15" s="39">
        <f>+Mitarbeiter!F13</f>
        <v>10</v>
      </c>
      <c r="F15" s="126"/>
      <c r="K15" s="126"/>
      <c r="L15" s="32"/>
      <c r="R15" s="32"/>
      <c r="S15" s="32"/>
      <c r="Y15" s="32"/>
      <c r="Z15" s="32"/>
      <c r="AF15" s="32"/>
      <c r="AG15" s="32"/>
    </row>
    <row r="16" spans="2:47">
      <c r="B16" s="38" t="s">
        <v>60</v>
      </c>
      <c r="C16" s="38" t="s">
        <v>61</v>
      </c>
      <c r="D16" s="39">
        <f>+Mitarbeiter!F14</f>
        <v>24</v>
      </c>
      <c r="F16" s="126"/>
      <c r="K16" s="126"/>
      <c r="L16" s="32"/>
      <c r="R16" s="32"/>
      <c r="S16" s="32"/>
      <c r="Y16" s="32"/>
      <c r="Z16" s="32"/>
      <c r="AF16" s="32"/>
      <c r="AG16" s="32"/>
    </row>
    <row r="17" spans="2:34">
      <c r="B17" s="38" t="s">
        <v>63</v>
      </c>
      <c r="C17" s="38" t="s">
        <v>64</v>
      </c>
      <c r="D17" s="39">
        <f>+Mitarbeiter!F15</f>
        <v>24</v>
      </c>
      <c r="F17" s="126"/>
      <c r="K17" s="126"/>
      <c r="L17" s="32"/>
      <c r="R17" s="32"/>
      <c r="S17" s="32"/>
      <c r="Y17" s="32"/>
      <c r="Z17" s="32"/>
      <c r="AF17" s="32"/>
      <c r="AG17" s="32"/>
    </row>
    <row r="18" spans="2:34">
      <c r="B18" s="38" t="s">
        <v>54</v>
      </c>
      <c r="C18" s="38" t="s">
        <v>66</v>
      </c>
      <c r="D18" s="39">
        <f>+Mitarbeiter!F16</f>
        <v>12</v>
      </c>
      <c r="F18" s="126"/>
      <c r="K18" s="126"/>
      <c r="L18" s="32"/>
      <c r="R18" s="32"/>
      <c r="S18" s="32"/>
      <c r="Y18" s="32"/>
      <c r="Z18" s="32"/>
      <c r="AF18" s="32"/>
      <c r="AG18" s="32"/>
    </row>
    <row r="19" spans="2:34">
      <c r="B19" s="38" t="s">
        <v>68</v>
      </c>
      <c r="C19" s="38" t="s">
        <v>69</v>
      </c>
      <c r="D19" s="39">
        <f>+Mitarbeiter!F17</f>
        <v>24</v>
      </c>
      <c r="F19" s="126"/>
      <c r="K19" s="126"/>
      <c r="L19" s="32"/>
      <c r="R19" s="32"/>
      <c r="S19" s="32"/>
      <c r="Y19" s="32"/>
      <c r="Z19" s="32"/>
      <c r="AF19" s="32"/>
      <c r="AG19" s="32"/>
    </row>
    <row r="20" spans="2:34">
      <c r="R20"/>
      <c r="S20"/>
      <c r="AH20" s="37"/>
    </row>
    <row r="21" spans="2:34">
      <c r="AH21" s="37"/>
    </row>
    <row r="22" spans="2:34">
      <c r="AH22" s="37"/>
    </row>
  </sheetData>
  <sheetProtection algorithmName="SHA-512" hashValue="VAO4fOznsieDKNNhmygAUIfW1LJl/TE8k/xYaznT8QcDezoklunyEFZTOLHP+EDlNj6OqzWeAkS4Yw/39N9hnw==" saltValue="vt7BXEDe+JfHbhioI1+a1w==" spinCount="100000" sheet="1" objects="1" scenarios="1" selectLockedCells="1"/>
  <mergeCells count="4">
    <mergeCell ref="F1:AJ2"/>
    <mergeCell ref="B3:B4"/>
    <mergeCell ref="C3:C4"/>
    <mergeCell ref="D3:D4"/>
  </mergeCells>
  <conditionalFormatting sqref="G8:J8">
    <cfRule type="expression" dxfId="234" priority="50">
      <formula>G8="K"</formula>
    </cfRule>
    <cfRule type="expression" dxfId="233" priority="51">
      <formula>G8="A"</formula>
    </cfRule>
    <cfRule type="expression" dxfId="232" priority="52">
      <formula>G8="S"</formula>
    </cfRule>
    <cfRule type="expression" dxfId="231" priority="53">
      <formula>G8="U"</formula>
    </cfRule>
  </conditionalFormatting>
  <conditionalFormatting sqref="M14">
    <cfRule type="expression" dxfId="230" priority="44">
      <formula>M14="K"</formula>
    </cfRule>
    <cfRule type="expression" dxfId="229" priority="45">
      <formula>M14="A"</formula>
    </cfRule>
    <cfRule type="expression" dxfId="228" priority="46">
      <formula>M14="S"</formula>
    </cfRule>
    <cfRule type="expression" dxfId="227" priority="47">
      <formula>M14="U"</formula>
    </cfRule>
  </conditionalFormatting>
  <conditionalFormatting sqref="N14:Q14">
    <cfRule type="expression" dxfId="226" priority="38">
      <formula>N14="K"</formula>
    </cfRule>
    <cfRule type="expression" dxfId="225" priority="39">
      <formula>N14="A"</formula>
    </cfRule>
    <cfRule type="expression" dxfId="224" priority="40">
      <formula>N14="S"</formula>
    </cfRule>
    <cfRule type="expression" dxfId="223" priority="41">
      <formula>N14="U"</formula>
    </cfRule>
  </conditionalFormatting>
  <conditionalFormatting sqref="AA11:AB11">
    <cfRule type="expression" dxfId="222" priority="2">
      <formula>AA11="K"</formula>
    </cfRule>
    <cfRule type="expression" dxfId="221" priority="3">
      <formula>AA11="A"</formula>
    </cfRule>
    <cfRule type="expression" dxfId="220" priority="4">
      <formula>AA11="S"</formula>
    </cfRule>
    <cfRule type="expression" dxfId="219" priority="5">
      <formula>AA11="U"</formula>
    </cfRule>
  </conditionalFormatting>
  <conditionalFormatting sqref="F6:F19">
    <cfRule type="expression" dxfId="218" priority="32">
      <formula>F6="K"</formula>
    </cfRule>
    <cfRule type="expression" dxfId="217" priority="33">
      <formula>F6="A"</formula>
    </cfRule>
    <cfRule type="expression" dxfId="216" priority="34">
      <formula>F6="S"</formula>
    </cfRule>
    <cfRule type="expression" dxfId="215" priority="35">
      <formula>F6="U"</formula>
    </cfRule>
  </conditionalFormatting>
  <conditionalFormatting sqref="I11:I13">
    <cfRule type="expression" dxfId="214" priority="26">
      <formula>I11="K"</formula>
    </cfRule>
    <cfRule type="expression" dxfId="213" priority="27">
      <formula>I11="A"</formula>
    </cfRule>
    <cfRule type="expression" dxfId="212" priority="28">
      <formula>I11="S"</formula>
    </cfRule>
    <cfRule type="expression" dxfId="211" priority="29">
      <formula>I11="U"</formula>
    </cfRule>
  </conditionalFormatting>
  <conditionalFormatting sqref="M9:O9">
    <cfRule type="expression" dxfId="210" priority="20">
      <formula>M9="K"</formula>
    </cfRule>
    <cfRule type="expression" dxfId="209" priority="21">
      <formula>M9="A"</formula>
    </cfRule>
    <cfRule type="expression" dxfId="208" priority="22">
      <formula>M9="S"</formula>
    </cfRule>
    <cfRule type="expression" dxfId="207" priority="23">
      <formula>M9="U"</formula>
    </cfRule>
  </conditionalFormatting>
  <conditionalFormatting sqref="I9:J9">
    <cfRule type="expression" dxfId="206" priority="14">
      <formula>I9="K"</formula>
    </cfRule>
    <cfRule type="expression" dxfId="205" priority="15">
      <formula>I9="A"</formula>
    </cfRule>
    <cfRule type="expression" dxfId="204" priority="16">
      <formula>I9="S"</formula>
    </cfRule>
    <cfRule type="expression" dxfId="203" priority="17">
      <formula>I9="U"</formula>
    </cfRule>
  </conditionalFormatting>
  <conditionalFormatting sqref="T11:X11">
    <cfRule type="expression" dxfId="202" priority="8">
      <formula>T11="K"</formula>
    </cfRule>
    <cfRule type="expression" dxfId="201" priority="9">
      <formula>T11="A"</formula>
    </cfRule>
    <cfRule type="expression" dxfId="200" priority="10">
      <formula>T11="S"</formula>
    </cfRule>
    <cfRule type="expression" dxfId="199" priority="11">
      <formula>T11="U"</formula>
    </cfRule>
  </conditionalFormatting>
  <conditionalFormatting sqref="F4:AJ4">
    <cfRule type="expression" dxfId="198" priority="1">
      <formula>OR(WEEKDAY(F4,2)=6, WEEKDAY(F4,2)=7)</formula>
    </cfRule>
  </conditionalFormatting>
  <pageMargins left="0.7" right="0.7" top="0.78740157499999996" bottom="0.78740157499999996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4" id="{3D31AF15-F2C1-4FDA-9AC1-911BC9ED1D45}">
            <xm:f>AND(MATCH(G$3, Feiertage!$L$4:$L$10, 0),      INDEX(Feiertage!$M$4:$S$19, MATCH(Feiertage!$H$13, Feiertage!$M$3:$AB$3, 0),      MATCH(G$3, Feiertage!$L$4:$L$10, 0))="x")</xm:f>
            <x14:dxf>
              <fill>
                <patternFill>
                  <bgColor rgb="FFF7BE13"/>
                </patternFill>
              </fill>
            </x14:dxf>
          </x14:cfRule>
          <x14:cfRule type="expression" priority="55" id="{B9CE96ED-BD50-4D48-A073-3DBF755E07DA}">
            <xm:f>NOT(ISERROR(MATCH(G$3,Feiertage!$C$4:$C$13,0)))</xm:f>
            <x14:dxf>
              <fill>
                <patternFill>
                  <bgColor rgb="FFF7BE13"/>
                </patternFill>
              </fill>
            </x14:dxf>
          </x14:cfRule>
          <xm:sqref>G8:J8</xm:sqref>
        </x14:conditionalFormatting>
        <x14:conditionalFormatting xmlns:xm="http://schemas.microsoft.com/office/excel/2006/main">
          <x14:cfRule type="expression" priority="48" id="{1868F188-451C-4B46-BE8D-CAB5234CDEA0}">
            <xm:f>AND(MATCH(M$3, Feiertage!$L$4:$L$10, 0),      INDEX(Feiertage!$M$4:$S$19, MATCH(Feiertage!$H$13, Feiertage!$M$3:$AB$3, 0),      MATCH(M$3, Feiertage!$L$4:$L$10, 0))="x")</xm:f>
            <x14:dxf>
              <fill>
                <patternFill>
                  <bgColor rgb="FFF7BE13"/>
                </patternFill>
              </fill>
            </x14:dxf>
          </x14:cfRule>
          <x14:cfRule type="expression" priority="49" id="{9D14FDC4-CBB9-4957-9D1B-26072F566034}">
            <xm:f>NOT(ISERROR(MATCH(M$3,Feiertage!$C$4:$C$13,0)))</xm:f>
            <x14:dxf>
              <fill>
                <patternFill>
                  <bgColor rgb="FFF7BE13"/>
                </patternFill>
              </fill>
            </x14:dxf>
          </x14:cfRule>
          <xm:sqref>M14</xm:sqref>
        </x14:conditionalFormatting>
        <x14:conditionalFormatting xmlns:xm="http://schemas.microsoft.com/office/excel/2006/main">
          <x14:cfRule type="expression" priority="42" id="{AA0F91C2-23CF-4B7F-89BA-D2A35C81C962}">
            <xm:f>AND(MATCH(N$3, Feiertage!$L$4:$L$10, 0),      INDEX(Feiertage!$M$4:$S$19, MATCH(Feiertage!$H$13, Feiertage!$M$3:$AB$3, 0),      MATCH(N$3, Feiertage!$L$4:$L$10, 0))="x")</xm:f>
            <x14:dxf>
              <fill>
                <patternFill>
                  <bgColor rgb="FFF7BE13"/>
                </patternFill>
              </fill>
            </x14:dxf>
          </x14:cfRule>
          <x14:cfRule type="expression" priority="43" id="{D3F6E932-69E7-46D9-8BD3-03B13F5FB8CA}">
            <xm:f>NOT(ISERROR(MATCH(N$3,Feiertage!$C$4:$C$13,0)))</xm:f>
            <x14:dxf>
              <fill>
                <patternFill>
                  <bgColor rgb="FFF7BE13"/>
                </patternFill>
              </fill>
            </x14:dxf>
          </x14:cfRule>
          <xm:sqref>N14:Q14</xm:sqref>
        </x14:conditionalFormatting>
        <x14:conditionalFormatting xmlns:xm="http://schemas.microsoft.com/office/excel/2006/main">
          <x14:cfRule type="expression" priority="36" id="{DB5044C2-A81E-4D3C-B87E-0EE885914216}">
            <xm:f>AND(MATCH(F$3, Feiertage!$L$4:$L$10, 0),      INDEX(Feiertage!$M$4:$S$19, MATCH(Feiertage!$H$13, Feiertage!$M$3:$AB$3, 0),      MATCH(F$3, Feiertage!$L$4:$L$10, 0))="x")</xm:f>
            <x14:dxf>
              <fill>
                <patternFill>
                  <bgColor rgb="FFF7BE13"/>
                </patternFill>
              </fill>
            </x14:dxf>
          </x14:cfRule>
          <x14:cfRule type="expression" priority="37" id="{81033D0C-E1FA-45F1-A203-12FEB3F81368}">
            <xm:f>NOT(ISERROR(MATCH(F$3,Feiertage!$C$4:$C$13,0)))</xm:f>
            <x14:dxf>
              <fill>
                <patternFill>
                  <bgColor rgb="FFF7BE13"/>
                </patternFill>
              </fill>
            </x14:dxf>
          </x14:cfRule>
          <xm:sqref>F6:F19</xm:sqref>
        </x14:conditionalFormatting>
        <x14:conditionalFormatting xmlns:xm="http://schemas.microsoft.com/office/excel/2006/main">
          <x14:cfRule type="expression" priority="30" id="{50B4E98B-A522-436E-9194-EDB4BE6CDA6C}">
            <xm:f>AND(MATCH(I$3, Feiertage!$L$4:$L$10, 0),      INDEX(Feiertage!$M$4:$S$19, MATCH(Feiertage!$H$13, Feiertage!$M$3:$AB$3, 0),      MATCH(I$3, Feiertage!$L$4:$L$10, 0))="x")</xm:f>
            <x14:dxf>
              <fill>
                <patternFill>
                  <bgColor rgb="FFF7BE13"/>
                </patternFill>
              </fill>
            </x14:dxf>
          </x14:cfRule>
          <x14:cfRule type="expression" priority="31" id="{C3DB79C5-1061-438F-8AE4-03A1981C55DB}">
            <xm:f>NOT(ISERROR(MATCH(I$3,Feiertage!$C$4:$C$13,0)))</xm:f>
            <x14:dxf>
              <fill>
                <patternFill>
                  <bgColor rgb="FFF7BE13"/>
                </patternFill>
              </fill>
            </x14:dxf>
          </x14:cfRule>
          <xm:sqref>I11:I13</xm:sqref>
        </x14:conditionalFormatting>
        <x14:conditionalFormatting xmlns:xm="http://schemas.microsoft.com/office/excel/2006/main">
          <x14:cfRule type="expression" priority="24" id="{1D715CAC-B281-4920-A780-8119B7ED3F19}">
            <xm:f>AND(MATCH(M$3, Feiertage!$L$4:$L$10, 0),      INDEX(Feiertage!$M$4:$S$19, MATCH(Feiertage!$H$13, Feiertage!$M$3:$AB$3, 0),      MATCH(M$3, Feiertage!$L$4:$L$10, 0))="x")</xm:f>
            <x14:dxf>
              <fill>
                <patternFill>
                  <bgColor rgb="FFF7BE13"/>
                </patternFill>
              </fill>
            </x14:dxf>
          </x14:cfRule>
          <x14:cfRule type="expression" priority="25" id="{5CE8DCD4-AA65-472D-8F76-DD2B689A3F7E}">
            <xm:f>NOT(ISERROR(MATCH(M$3,Feiertage!$C$4:$C$13,0)))</xm:f>
            <x14:dxf>
              <fill>
                <patternFill>
                  <bgColor rgb="FFF7BE13"/>
                </patternFill>
              </fill>
            </x14:dxf>
          </x14:cfRule>
          <xm:sqref>M9:O9</xm:sqref>
        </x14:conditionalFormatting>
        <x14:conditionalFormatting xmlns:xm="http://schemas.microsoft.com/office/excel/2006/main">
          <x14:cfRule type="expression" priority="18" id="{87056D19-8EBA-44C0-ADAE-D99AEB9AADA0}">
            <xm:f>AND(MATCH(I$3, Feiertage!$L$4:$L$10, 0),      INDEX(Feiertage!$M$4:$S$19, MATCH(Feiertage!$H$13, Feiertage!$M$3:$AB$3, 0),      MATCH(I$3, Feiertage!$L$4:$L$10, 0))="x")</xm:f>
            <x14:dxf>
              <fill>
                <patternFill>
                  <bgColor rgb="FFF7BE13"/>
                </patternFill>
              </fill>
            </x14:dxf>
          </x14:cfRule>
          <x14:cfRule type="expression" priority="19" id="{430D093F-8C71-4512-BBC5-CB7BE6B880B5}">
            <xm:f>NOT(ISERROR(MATCH(I$3,Feiertage!$C$4:$C$13,0)))</xm:f>
            <x14:dxf>
              <fill>
                <patternFill>
                  <bgColor rgb="FFF7BE13"/>
                </patternFill>
              </fill>
            </x14:dxf>
          </x14:cfRule>
          <xm:sqref>I9:J9</xm:sqref>
        </x14:conditionalFormatting>
        <x14:conditionalFormatting xmlns:xm="http://schemas.microsoft.com/office/excel/2006/main">
          <x14:cfRule type="expression" priority="12" id="{7B9840AE-B6F3-4389-8398-47501D49B891}">
            <xm:f>AND(MATCH(T$3, Feiertage!$L$4:$L$10, 0),      INDEX(Feiertage!$M$4:$S$19, MATCH(Feiertage!$H$13, Feiertage!$M$3:$AB$3, 0),      MATCH(T$3, Feiertage!$L$4:$L$10, 0))="x")</xm:f>
            <x14:dxf>
              <fill>
                <patternFill>
                  <bgColor rgb="FFF7BE13"/>
                </patternFill>
              </fill>
            </x14:dxf>
          </x14:cfRule>
          <x14:cfRule type="expression" priority="13" id="{821FFBF6-9836-40C0-AF2D-1B8C418A0248}">
            <xm:f>NOT(ISERROR(MATCH(T$3,Feiertage!$C$4:$C$13,0)))</xm:f>
            <x14:dxf>
              <fill>
                <patternFill>
                  <bgColor rgb="FFF7BE13"/>
                </patternFill>
              </fill>
            </x14:dxf>
          </x14:cfRule>
          <xm:sqref>T11:X11</xm:sqref>
        </x14:conditionalFormatting>
        <x14:conditionalFormatting xmlns:xm="http://schemas.microsoft.com/office/excel/2006/main">
          <x14:cfRule type="expression" priority="6" id="{AE0454FB-AC9E-40DD-8B0F-BA424EB8A659}">
            <xm:f>AND(MATCH(AA$3, Feiertage!$L$4:$L$10, 0),      INDEX(Feiertage!$M$4:$S$19, MATCH(Feiertage!$H$13, Feiertage!$M$3:$AB$3, 0),      MATCH(AA$3, Feiertage!$L$4:$L$10, 0))="x")</xm:f>
            <x14:dxf>
              <fill>
                <patternFill>
                  <bgColor rgb="FFF7BE13"/>
                </patternFill>
              </fill>
            </x14:dxf>
          </x14:cfRule>
          <x14:cfRule type="expression" priority="7" id="{95FA0507-9FA0-4E66-ADB0-01E5C013C8A1}">
            <xm:f>NOT(ISERROR(MATCH(AA$3,Feiertage!$C$4:$C$13,0)))</xm:f>
            <x14:dxf>
              <fill>
                <patternFill>
                  <bgColor rgb="FFF7BE13"/>
                </patternFill>
              </fill>
            </x14:dxf>
          </x14:cfRule>
          <xm:sqref>AA11:AB11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 errorTitle="Abwesenheit eintragen" error="Geben Sie eine Abwesenheitsart an.">
          <x14:formula1>
            <xm:f>Feiertage!$F$4:$F$7</xm:f>
          </x14:formula1>
          <xm:sqref>I11:I13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28"/>
  <sheetViews>
    <sheetView workbookViewId="0">
      <selection activeCell="O11" sqref="O11"/>
    </sheetView>
  </sheetViews>
  <sheetFormatPr baseColWidth="10" defaultRowHeight="15"/>
  <cols>
    <col min="1" max="1" width="3.42578125" customWidth="1"/>
    <col min="2" max="3" width="11.7109375" customWidth="1"/>
    <col min="4" max="4" width="11.7109375" style="37" customWidth="1"/>
    <col min="5" max="5" width="2" customWidth="1"/>
    <col min="6" max="33" width="5.42578125" style="37" customWidth="1"/>
    <col min="34" max="56" width="5.42578125" customWidth="1"/>
  </cols>
  <sheetData>
    <row r="1" spans="2:47">
      <c r="B1" s="31"/>
      <c r="C1" s="31"/>
      <c r="D1" s="32"/>
      <c r="F1" s="158">
        <f>Feiertage!F13</f>
        <v>45658</v>
      </c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</row>
    <row r="2" spans="2:47">
      <c r="B2" s="31"/>
      <c r="C2" s="31"/>
      <c r="D2" s="32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</row>
    <row r="3" spans="2:47" ht="15" customHeight="1">
      <c r="B3" s="160" t="s">
        <v>18</v>
      </c>
      <c r="C3" s="160" t="s">
        <v>19</v>
      </c>
      <c r="D3" s="161" t="s">
        <v>23</v>
      </c>
      <c r="E3" s="33"/>
      <c r="F3" s="106">
        <f>Feiertage!F13</f>
        <v>45658</v>
      </c>
      <c r="G3" s="106">
        <f>F3+1</f>
        <v>45659</v>
      </c>
      <c r="H3" s="106">
        <f t="shared" ref="H3:AJ3" si="0">G3+1</f>
        <v>45660</v>
      </c>
      <c r="I3" s="106">
        <f t="shared" si="0"/>
        <v>45661</v>
      </c>
      <c r="J3" s="106">
        <f t="shared" si="0"/>
        <v>45662</v>
      </c>
      <c r="K3" s="106">
        <f t="shared" si="0"/>
        <v>45663</v>
      </c>
      <c r="L3" s="106">
        <f t="shared" si="0"/>
        <v>45664</v>
      </c>
      <c r="M3" s="106">
        <f t="shared" si="0"/>
        <v>45665</v>
      </c>
      <c r="N3" s="106">
        <f t="shared" si="0"/>
        <v>45666</v>
      </c>
      <c r="O3" s="106">
        <f t="shared" si="0"/>
        <v>45667</v>
      </c>
      <c r="P3" s="106">
        <f t="shared" si="0"/>
        <v>45668</v>
      </c>
      <c r="Q3" s="106">
        <f t="shared" si="0"/>
        <v>45669</v>
      </c>
      <c r="R3" s="106">
        <f t="shared" si="0"/>
        <v>45670</v>
      </c>
      <c r="S3" s="106">
        <f t="shared" si="0"/>
        <v>45671</v>
      </c>
      <c r="T3" s="106">
        <f t="shared" si="0"/>
        <v>45672</v>
      </c>
      <c r="U3" s="106">
        <f t="shared" si="0"/>
        <v>45673</v>
      </c>
      <c r="V3" s="106">
        <f t="shared" si="0"/>
        <v>45674</v>
      </c>
      <c r="W3" s="106">
        <f t="shared" si="0"/>
        <v>45675</v>
      </c>
      <c r="X3" s="106">
        <f t="shared" si="0"/>
        <v>45676</v>
      </c>
      <c r="Y3" s="106">
        <f t="shared" si="0"/>
        <v>45677</v>
      </c>
      <c r="Z3" s="106">
        <f t="shared" si="0"/>
        <v>45678</v>
      </c>
      <c r="AA3" s="106">
        <f t="shared" si="0"/>
        <v>45679</v>
      </c>
      <c r="AB3" s="106">
        <f t="shared" si="0"/>
        <v>45680</v>
      </c>
      <c r="AC3" s="106">
        <f t="shared" si="0"/>
        <v>45681</v>
      </c>
      <c r="AD3" s="106">
        <f t="shared" si="0"/>
        <v>45682</v>
      </c>
      <c r="AE3" s="106">
        <f t="shared" si="0"/>
        <v>45683</v>
      </c>
      <c r="AF3" s="106">
        <f t="shared" si="0"/>
        <v>45684</v>
      </c>
      <c r="AG3" s="106">
        <f t="shared" si="0"/>
        <v>45685</v>
      </c>
      <c r="AH3" s="106">
        <f t="shared" si="0"/>
        <v>45686</v>
      </c>
      <c r="AI3" s="106">
        <f t="shared" si="0"/>
        <v>45687</v>
      </c>
      <c r="AJ3" s="106">
        <f t="shared" si="0"/>
        <v>45688</v>
      </c>
    </row>
    <row r="4" spans="2:47">
      <c r="B4" s="160"/>
      <c r="C4" s="160"/>
      <c r="D4" s="161"/>
      <c r="F4" s="107">
        <f>Feiertage!F13</f>
        <v>45658</v>
      </c>
      <c r="G4" s="107">
        <f>F4+1</f>
        <v>45659</v>
      </c>
      <c r="H4" s="107">
        <f t="shared" ref="H4:AJ4" si="1">G4+1</f>
        <v>45660</v>
      </c>
      <c r="I4" s="107">
        <f t="shared" si="1"/>
        <v>45661</v>
      </c>
      <c r="J4" s="107">
        <f t="shared" si="1"/>
        <v>45662</v>
      </c>
      <c r="K4" s="108">
        <f t="shared" si="1"/>
        <v>45663</v>
      </c>
      <c r="L4" s="108">
        <f t="shared" si="1"/>
        <v>45664</v>
      </c>
      <c r="M4" s="107">
        <f t="shared" si="1"/>
        <v>45665</v>
      </c>
      <c r="N4" s="107">
        <f t="shared" si="1"/>
        <v>45666</v>
      </c>
      <c r="O4" s="107">
        <f t="shared" si="1"/>
        <v>45667</v>
      </c>
      <c r="P4" s="107">
        <f t="shared" si="1"/>
        <v>45668</v>
      </c>
      <c r="Q4" s="107">
        <f t="shared" si="1"/>
        <v>45669</v>
      </c>
      <c r="R4" s="108">
        <f t="shared" si="1"/>
        <v>45670</v>
      </c>
      <c r="S4" s="108">
        <f t="shared" si="1"/>
        <v>45671</v>
      </c>
      <c r="T4" s="107">
        <f t="shared" si="1"/>
        <v>45672</v>
      </c>
      <c r="U4" s="107">
        <f t="shared" si="1"/>
        <v>45673</v>
      </c>
      <c r="V4" s="107">
        <f t="shared" si="1"/>
        <v>45674</v>
      </c>
      <c r="W4" s="107">
        <f t="shared" si="1"/>
        <v>45675</v>
      </c>
      <c r="X4" s="107">
        <f t="shared" si="1"/>
        <v>45676</v>
      </c>
      <c r="Y4" s="108">
        <f t="shared" si="1"/>
        <v>45677</v>
      </c>
      <c r="Z4" s="108">
        <f t="shared" si="1"/>
        <v>45678</v>
      </c>
      <c r="AA4" s="107">
        <f t="shared" si="1"/>
        <v>45679</v>
      </c>
      <c r="AB4" s="107">
        <f t="shared" si="1"/>
        <v>45680</v>
      </c>
      <c r="AC4" s="107">
        <f t="shared" si="1"/>
        <v>45681</v>
      </c>
      <c r="AD4" s="107">
        <f t="shared" si="1"/>
        <v>45682</v>
      </c>
      <c r="AE4" s="107">
        <f t="shared" si="1"/>
        <v>45683</v>
      </c>
      <c r="AF4" s="108">
        <f t="shared" si="1"/>
        <v>45684</v>
      </c>
      <c r="AG4" s="108">
        <f t="shared" si="1"/>
        <v>45685</v>
      </c>
      <c r="AH4" s="107">
        <f t="shared" si="1"/>
        <v>45686</v>
      </c>
      <c r="AI4" s="107">
        <f t="shared" si="1"/>
        <v>45687</v>
      </c>
      <c r="AJ4" s="107">
        <f t="shared" si="1"/>
        <v>45688</v>
      </c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</row>
    <row r="5" spans="2:47">
      <c r="B5" s="33"/>
      <c r="C5" s="33"/>
      <c r="D5" s="36"/>
      <c r="E5" s="33"/>
    </row>
    <row r="6" spans="2:47">
      <c r="B6" s="142" t="str">
        <f>Mitarbeiter!C4</f>
        <v>Sina</v>
      </c>
      <c r="C6" s="142" t="str">
        <f>Mitarbeiter!D4</f>
        <v>Horn</v>
      </c>
      <c r="D6" s="39">
        <f>Mitarbeiter!F4 - COUNTIF(F6:AJ6, "U")</f>
        <v>24</v>
      </c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</row>
    <row r="7" spans="2:47">
      <c r="B7" s="142" t="str">
        <f>Mitarbeiter!C5</f>
        <v>Yasemin</v>
      </c>
      <c r="C7" s="142" t="str">
        <f>Mitarbeiter!D5</f>
        <v>Dönmez</v>
      </c>
      <c r="D7" s="39">
        <f>Mitarbeiter!F5 - COUNTIF(F7:AJ7, "U")</f>
        <v>24</v>
      </c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</row>
    <row r="8" spans="2:47">
      <c r="B8" s="142" t="str">
        <f>Mitarbeiter!C6</f>
        <v>Dorothee</v>
      </c>
      <c r="C8" s="142" t="str">
        <f>Mitarbeiter!D6</f>
        <v>Thiel</v>
      </c>
      <c r="D8" s="39">
        <f>Mitarbeiter!F6 - COUNTIF(F8:AJ8, "U")</f>
        <v>24</v>
      </c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</row>
    <row r="9" spans="2:47">
      <c r="B9" s="142" t="str">
        <f>Mitarbeiter!C7</f>
        <v>Alexander</v>
      </c>
      <c r="C9" s="142" t="str">
        <f>Mitarbeiter!D7</f>
        <v>Rhode</v>
      </c>
      <c r="D9" s="39">
        <f>Mitarbeiter!F7 - COUNTIF(F9:AJ9, "U")</f>
        <v>24</v>
      </c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</row>
    <row r="10" spans="2:47">
      <c r="B10" s="142" t="str">
        <f>Mitarbeiter!C8</f>
        <v>André</v>
      </c>
      <c r="C10" s="142" t="str">
        <f>Mitarbeiter!D8</f>
        <v>Sommer</v>
      </c>
      <c r="D10" s="39">
        <f>Mitarbeiter!F8 - COUNTIF(F10:AJ10, "U")</f>
        <v>24</v>
      </c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</row>
    <row r="11" spans="2:47">
      <c r="B11" s="142" t="str">
        <f>Mitarbeiter!C9</f>
        <v>Kilian</v>
      </c>
      <c r="C11" s="142" t="str">
        <f>Mitarbeiter!D9</f>
        <v>Klebinger</v>
      </c>
      <c r="D11" s="39">
        <f>Mitarbeiter!F9 - COUNTIF(F11:AJ11, "U")</f>
        <v>17</v>
      </c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</row>
    <row r="12" spans="2:47">
      <c r="B12" s="142" t="str">
        <f>Mitarbeiter!C10</f>
        <v>Dick</v>
      </c>
      <c r="C12" s="142" t="str">
        <f>Mitarbeiter!D10</f>
        <v>Taylor</v>
      </c>
      <c r="D12" s="39">
        <f>Mitarbeiter!F10 - COUNTIF(F12:AJ12, "U")</f>
        <v>15</v>
      </c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</row>
    <row r="13" spans="2:47">
      <c r="B13" s="142" t="str">
        <f>Mitarbeiter!C11</f>
        <v>Oskar</v>
      </c>
      <c r="C13" s="142" t="str">
        <f>Mitarbeiter!D11</f>
        <v>Hummel</v>
      </c>
      <c r="D13" s="39">
        <f>Mitarbeiter!F11 - COUNTIF(F13:AJ13, "U")</f>
        <v>24</v>
      </c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</row>
    <row r="14" spans="2:47">
      <c r="B14" s="142" t="str">
        <f>Mitarbeiter!C12</f>
        <v>Melanie</v>
      </c>
      <c r="C14" s="142" t="str">
        <f>Mitarbeiter!D12</f>
        <v>Chrisholm</v>
      </c>
      <c r="D14" s="39">
        <f>Mitarbeiter!F12 - COUNTIF(F14:AJ14, "U")</f>
        <v>24</v>
      </c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</row>
    <row r="15" spans="2:47">
      <c r="B15" s="142" t="str">
        <f>Mitarbeiter!C13</f>
        <v>Daniel</v>
      </c>
      <c r="C15" s="142" t="str">
        <f>Mitarbeiter!D13</f>
        <v>Mertens</v>
      </c>
      <c r="D15" s="39">
        <f>Mitarbeiter!F13 - COUNTIF(F15:AJ15, "U")</f>
        <v>10</v>
      </c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</row>
    <row r="16" spans="2:47">
      <c r="B16" s="142" t="str">
        <f>Mitarbeiter!C14</f>
        <v>Michaella</v>
      </c>
      <c r="C16" s="142" t="str">
        <f>Mitarbeiter!D14</f>
        <v>Keeves</v>
      </c>
      <c r="D16" s="39">
        <f>Mitarbeiter!F14 - COUNTIF(F16:AJ16, "U")</f>
        <v>24</v>
      </c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</row>
    <row r="17" spans="2:36">
      <c r="B17" s="142" t="str">
        <f>Mitarbeiter!C15</f>
        <v>Luca</v>
      </c>
      <c r="C17" s="142" t="str">
        <f>Mitarbeiter!D15</f>
        <v>Reist</v>
      </c>
      <c r="D17" s="39">
        <f>Mitarbeiter!F15 - COUNTIF(F17:AJ17, "U")</f>
        <v>24</v>
      </c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</row>
    <row r="18" spans="2:36">
      <c r="B18" s="142" t="str">
        <f>Mitarbeiter!C16</f>
        <v>Melanie</v>
      </c>
      <c r="C18" s="142" t="str">
        <f>Mitarbeiter!D16</f>
        <v>Brown</v>
      </c>
      <c r="D18" s="39">
        <f>Mitarbeiter!F16 - COUNTIF(F18:AJ18, "U")</f>
        <v>12</v>
      </c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</row>
    <row r="19" spans="2:36">
      <c r="B19" s="142" t="str">
        <f>Mitarbeiter!C17</f>
        <v>Adrian</v>
      </c>
      <c r="C19" s="142" t="str">
        <f>Mitarbeiter!D17</f>
        <v>Zodel</v>
      </c>
      <c r="D19" s="39">
        <f>Mitarbeiter!F17 - COUNTIF(F19:AJ19, "U")</f>
        <v>24</v>
      </c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</row>
    <row r="20" spans="2:36">
      <c r="AH20" s="37"/>
    </row>
    <row r="21" spans="2:36">
      <c r="AH21" s="37"/>
    </row>
    <row r="22" spans="2:36">
      <c r="B22" s="140"/>
      <c r="C22" s="129" t="s">
        <v>157</v>
      </c>
      <c r="D22" s="130"/>
      <c r="AH22" s="37"/>
    </row>
    <row r="23" spans="2:36">
      <c r="B23" s="131"/>
      <c r="C23" s="132" t="s">
        <v>156</v>
      </c>
      <c r="D23" s="133"/>
    </row>
    <row r="24" spans="2:36">
      <c r="B24" s="134" t="s">
        <v>104</v>
      </c>
      <c r="C24" s="132" t="s">
        <v>158</v>
      </c>
      <c r="D24" s="133"/>
    </row>
    <row r="25" spans="2:36">
      <c r="B25" s="135" t="s">
        <v>107</v>
      </c>
      <c r="C25" s="132" t="s">
        <v>22</v>
      </c>
      <c r="D25" s="133"/>
    </row>
    <row r="26" spans="2:36">
      <c r="B26" s="136" t="s">
        <v>116</v>
      </c>
      <c r="C26" s="132" t="s">
        <v>115</v>
      </c>
      <c r="D26" s="133"/>
    </row>
    <row r="27" spans="2:36">
      <c r="B27" s="137" t="s">
        <v>113</v>
      </c>
      <c r="C27" s="138" t="s">
        <v>112</v>
      </c>
      <c r="D27" s="139"/>
    </row>
    <row r="28" spans="2:36">
      <c r="B28" s="128"/>
    </row>
  </sheetData>
  <sheetProtection algorithmName="SHA-512" hashValue="5dT4MtixUoFwmnX5Vc5DqJ1BUuoToVfWlt1gqV70GLNTooMdyOFDVZ+YetE6u7YMaAKJ5Rlo5xbdoavLVGVhnw==" saltValue="9Yl7E5e7vSmDThfvA1iW9Q==" spinCount="100000" sheet="1" objects="1" scenarios="1" selectLockedCells="1"/>
  <mergeCells count="4">
    <mergeCell ref="F1:AJ2"/>
    <mergeCell ref="B3:B4"/>
    <mergeCell ref="C3:C4"/>
    <mergeCell ref="D3:D4"/>
  </mergeCells>
  <conditionalFormatting sqref="F6:AJ19">
    <cfRule type="expression" dxfId="179" priority="1">
      <formula>F6="K"</formula>
    </cfRule>
    <cfRule type="expression" dxfId="178" priority="10">
      <formula>F6="A"</formula>
    </cfRule>
    <cfRule type="expression" dxfId="177" priority="11">
      <formula>F6="S"</formula>
    </cfRule>
    <cfRule type="expression" dxfId="176" priority="12">
      <formula>F6="U"</formula>
    </cfRule>
    <cfRule type="expression" dxfId="175" priority="27">
      <formula>OR(WEEKDAY(F$4, 2)=6, WEEKDAY(F$4, 2)=7)</formula>
    </cfRule>
  </conditionalFormatting>
  <conditionalFormatting sqref="B23">
    <cfRule type="expression" dxfId="174" priority="3">
      <formula>B23="K"</formula>
    </cfRule>
    <cfRule type="expression" dxfId="173" priority="4">
      <formula>B23="A"</formula>
    </cfRule>
    <cfRule type="expression" dxfId="172" priority="5">
      <formula>B23="S"</formula>
    </cfRule>
    <cfRule type="expression" dxfId="171" priority="6">
      <formula>B23="U"</formula>
    </cfRule>
  </conditionalFormatting>
  <conditionalFormatting sqref="F4:AJ4">
    <cfRule type="expression" dxfId="170" priority="2">
      <formula>OR(WEEKDAY(F4,2)=6, WEEKDAY(F4,2)=7)</formula>
    </cfRule>
  </conditionalFormatting>
  <pageMargins left="0.7" right="0.7" top="0.78740157499999996" bottom="0.78740157499999996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3" id="{C689A648-3147-4ACE-A0ED-E08612CE2C90}">
            <xm:f>AND(MATCH(F$3, Feiertage!$L$4:$L$10, 0),      INDEX(Feiertage!$M$4:$S$19, MATCH(Feiertage!$H$13, Feiertage!$M$3:$AB$3, 0),      MATCH(F$3, Feiertage!$L$4:$L$10, 0))="x")</xm:f>
            <x14:dxf>
              <fill>
                <patternFill>
                  <bgColor rgb="FFF7BE13"/>
                </patternFill>
              </fill>
            </x14:dxf>
          </x14:cfRule>
          <x14:cfRule type="expression" priority="14" id="{0DDEA98F-3012-4E68-A0A3-213252242B92}">
            <xm:f>NOT(ISERROR(MATCH(F$3,Feiertage!$C$4:$C$13,0)))</xm:f>
            <x14:dxf>
              <fill>
                <patternFill>
                  <bgColor rgb="FFF7BE13"/>
                </patternFill>
              </fill>
            </x14:dxf>
          </x14:cfRule>
          <xm:sqref>F6:AJ19</xm:sqref>
        </x14:conditionalFormatting>
        <x14:conditionalFormatting xmlns:xm="http://schemas.microsoft.com/office/excel/2006/main">
          <x14:cfRule type="expression" priority="28" id="{32501870-FC86-4CCF-A440-2F2BB297C04C}">
            <xm:f>INDEX(Feiertage!$M$4:$AB$10,MATCH(F6,Feiertage!$L$3:$L$10,0),MATCH(Feiertage!$H$13,Feiertage!$M$3:$AB$3,0))</xm:f>
            <x14:dxf>
              <fill>
                <patternFill>
                  <bgColor rgb="FF7030A0"/>
                </patternFill>
              </fill>
            </x14:dxf>
          </x14:cfRule>
          <xm:sqref>K23</xm:sqref>
        </x14:conditionalFormatting>
        <x14:conditionalFormatting xmlns:xm="http://schemas.microsoft.com/office/excel/2006/main">
          <x14:cfRule type="expression" priority="7" id="{F4CA44FD-B020-4228-9335-D0AB4368D867}">
            <xm:f>AND(MATCH(B$3, Feiertage!$L$4:$L$10, 0),      INDEX(Feiertage!$M$4:$S$19, MATCH(Feiertage!$H$13, Feiertage!$M$3:$AB$3, 0),      MATCH(B$3, Feiertage!$L$4:$L$10, 0))="x")</xm:f>
            <x14:dxf>
              <fill>
                <patternFill>
                  <bgColor rgb="FFF7BE13"/>
                </patternFill>
              </fill>
            </x14:dxf>
          </x14:cfRule>
          <x14:cfRule type="expression" priority="8" id="{BF4B7809-142B-4257-AE94-F456204B9656}">
            <xm:f>NOT(ISERROR(MATCH(B$3,Feiertage!$C$4:$C$13,0)))</xm:f>
            <x14:dxf>
              <fill>
                <patternFill>
                  <bgColor rgb="FFF7BE13"/>
                </patternFill>
              </fill>
            </x14:dxf>
          </x14:cfRule>
          <xm:sqref>B23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 errorTitle="Abwesenheit eintragen" error="Geben Sie eine Abwesenheitsart an.">
          <x14:formula1>
            <xm:f>Feiertage!$F$4:$F$7</xm:f>
          </x14:formula1>
          <xm:sqref>F6:AJ19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S27"/>
  <sheetViews>
    <sheetView workbookViewId="0">
      <selection activeCell="K16" sqref="K16"/>
    </sheetView>
  </sheetViews>
  <sheetFormatPr baseColWidth="10" defaultRowHeight="15"/>
  <cols>
    <col min="1" max="1" width="3.42578125" customWidth="1"/>
    <col min="2" max="3" width="11.7109375" customWidth="1"/>
    <col min="4" max="4" width="11.7109375" style="37" customWidth="1"/>
    <col min="5" max="5" width="2" customWidth="1"/>
    <col min="6" max="33" width="5.42578125" style="37" customWidth="1"/>
    <col min="34" max="54" width="5.42578125" customWidth="1"/>
  </cols>
  <sheetData>
    <row r="1" spans="2:45">
      <c r="B1" s="31"/>
      <c r="C1" s="31"/>
      <c r="D1" s="32"/>
      <c r="F1" s="158">
        <f>EDATE(Feiertage!F13,1)</f>
        <v>45689</v>
      </c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</row>
    <row r="2" spans="2:45">
      <c r="B2" s="31"/>
      <c r="C2" s="31"/>
      <c r="D2" s="32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</row>
    <row r="3" spans="2:45" ht="15" customHeight="1">
      <c r="B3" s="160" t="s">
        <v>18</v>
      </c>
      <c r="C3" s="160" t="s">
        <v>19</v>
      </c>
      <c r="D3" s="161" t="s">
        <v>23</v>
      </c>
      <c r="E3" s="33"/>
      <c r="F3" s="106">
        <f>EDATE(Feiertage!F13,1)</f>
        <v>45689</v>
      </c>
      <c r="G3" s="106">
        <f>F3+1</f>
        <v>45690</v>
      </c>
      <c r="H3" s="106">
        <f t="shared" ref="H3:AH4" si="0">G3+1</f>
        <v>45691</v>
      </c>
      <c r="I3" s="106">
        <f t="shared" si="0"/>
        <v>45692</v>
      </c>
      <c r="J3" s="106">
        <f t="shared" si="0"/>
        <v>45693</v>
      </c>
      <c r="K3" s="106">
        <f t="shared" si="0"/>
        <v>45694</v>
      </c>
      <c r="L3" s="106">
        <f t="shared" si="0"/>
        <v>45695</v>
      </c>
      <c r="M3" s="106">
        <f t="shared" si="0"/>
        <v>45696</v>
      </c>
      <c r="N3" s="106">
        <f t="shared" si="0"/>
        <v>45697</v>
      </c>
      <c r="O3" s="106">
        <f t="shared" si="0"/>
        <v>45698</v>
      </c>
      <c r="P3" s="106">
        <f t="shared" si="0"/>
        <v>45699</v>
      </c>
      <c r="Q3" s="106">
        <f t="shared" si="0"/>
        <v>45700</v>
      </c>
      <c r="R3" s="106">
        <f t="shared" si="0"/>
        <v>45701</v>
      </c>
      <c r="S3" s="106">
        <f t="shared" si="0"/>
        <v>45702</v>
      </c>
      <c r="T3" s="106">
        <f t="shared" si="0"/>
        <v>45703</v>
      </c>
      <c r="U3" s="106">
        <f t="shared" si="0"/>
        <v>45704</v>
      </c>
      <c r="V3" s="106">
        <f t="shared" si="0"/>
        <v>45705</v>
      </c>
      <c r="W3" s="106">
        <f t="shared" si="0"/>
        <v>45706</v>
      </c>
      <c r="X3" s="106">
        <f t="shared" si="0"/>
        <v>45707</v>
      </c>
      <c r="Y3" s="106">
        <f t="shared" si="0"/>
        <v>45708</v>
      </c>
      <c r="Z3" s="106">
        <f t="shared" si="0"/>
        <v>45709</v>
      </c>
      <c r="AA3" s="106">
        <f t="shared" si="0"/>
        <v>45710</v>
      </c>
      <c r="AB3" s="106">
        <f t="shared" si="0"/>
        <v>45711</v>
      </c>
      <c r="AC3" s="106">
        <f t="shared" si="0"/>
        <v>45712</v>
      </c>
      <c r="AD3" s="106">
        <f t="shared" si="0"/>
        <v>45713</v>
      </c>
      <c r="AE3" s="106">
        <f t="shared" si="0"/>
        <v>45714</v>
      </c>
      <c r="AF3" s="106">
        <f t="shared" si="0"/>
        <v>45715</v>
      </c>
      <c r="AG3" s="106">
        <f t="shared" si="0"/>
        <v>45716</v>
      </c>
      <c r="AH3" s="106">
        <f t="shared" si="0"/>
        <v>45717</v>
      </c>
    </row>
    <row r="4" spans="2:45">
      <c r="B4" s="160"/>
      <c r="C4" s="160"/>
      <c r="D4" s="161"/>
      <c r="F4" s="107">
        <f>EDATE(Feiertage!F13,1)</f>
        <v>45689</v>
      </c>
      <c r="G4" s="107">
        <f>F4+1</f>
        <v>45690</v>
      </c>
      <c r="H4" s="107">
        <f t="shared" si="0"/>
        <v>45691</v>
      </c>
      <c r="I4" s="107">
        <f t="shared" si="0"/>
        <v>45692</v>
      </c>
      <c r="J4" s="107">
        <f t="shared" si="0"/>
        <v>45693</v>
      </c>
      <c r="K4" s="107">
        <f t="shared" si="0"/>
        <v>45694</v>
      </c>
      <c r="L4" s="107">
        <f t="shared" si="0"/>
        <v>45695</v>
      </c>
      <c r="M4" s="107">
        <f t="shared" si="0"/>
        <v>45696</v>
      </c>
      <c r="N4" s="107">
        <f t="shared" si="0"/>
        <v>45697</v>
      </c>
      <c r="O4" s="107">
        <f t="shared" si="0"/>
        <v>45698</v>
      </c>
      <c r="P4" s="107">
        <f t="shared" si="0"/>
        <v>45699</v>
      </c>
      <c r="Q4" s="107">
        <f t="shared" si="0"/>
        <v>45700</v>
      </c>
      <c r="R4" s="107">
        <f t="shared" si="0"/>
        <v>45701</v>
      </c>
      <c r="S4" s="107">
        <f t="shared" si="0"/>
        <v>45702</v>
      </c>
      <c r="T4" s="107">
        <f t="shared" si="0"/>
        <v>45703</v>
      </c>
      <c r="U4" s="107">
        <f t="shared" si="0"/>
        <v>45704</v>
      </c>
      <c r="V4" s="107">
        <f t="shared" si="0"/>
        <v>45705</v>
      </c>
      <c r="W4" s="107">
        <f t="shared" si="0"/>
        <v>45706</v>
      </c>
      <c r="X4" s="107">
        <f t="shared" si="0"/>
        <v>45707</v>
      </c>
      <c r="Y4" s="107">
        <f t="shared" si="0"/>
        <v>45708</v>
      </c>
      <c r="Z4" s="107">
        <f t="shared" si="0"/>
        <v>45709</v>
      </c>
      <c r="AA4" s="107">
        <f t="shared" si="0"/>
        <v>45710</v>
      </c>
      <c r="AB4" s="107">
        <f t="shared" si="0"/>
        <v>45711</v>
      </c>
      <c r="AC4" s="107">
        <f t="shared" si="0"/>
        <v>45712</v>
      </c>
      <c r="AD4" s="107">
        <f t="shared" si="0"/>
        <v>45713</v>
      </c>
      <c r="AE4" s="107">
        <f t="shared" si="0"/>
        <v>45714</v>
      </c>
      <c r="AF4" s="107">
        <f t="shared" si="0"/>
        <v>45715</v>
      </c>
      <c r="AG4" s="107">
        <f t="shared" si="0"/>
        <v>45716</v>
      </c>
      <c r="AH4" s="107">
        <f t="shared" si="0"/>
        <v>45717</v>
      </c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</row>
    <row r="5" spans="2:45">
      <c r="B5" s="33"/>
      <c r="C5" s="33"/>
      <c r="D5" s="36"/>
      <c r="E5" s="33"/>
    </row>
    <row r="6" spans="2:45">
      <c r="B6" s="142" t="str">
        <f>Mitarbeiter!C4</f>
        <v>Sina</v>
      </c>
      <c r="C6" s="142" t="str">
        <f>Mitarbeiter!D4</f>
        <v>Horn</v>
      </c>
      <c r="D6" s="39">
        <f>Januar!D6 - COUNTIF(F6:AH6, "U")</f>
        <v>24</v>
      </c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</row>
    <row r="7" spans="2:45">
      <c r="B7" s="142" t="str">
        <f>Mitarbeiter!C5</f>
        <v>Yasemin</v>
      </c>
      <c r="C7" s="142" t="str">
        <f>Mitarbeiter!D5</f>
        <v>Dönmez</v>
      </c>
      <c r="D7" s="39">
        <f>Januar!D7 - COUNTIF(F7:AH7, "U")</f>
        <v>24</v>
      </c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</row>
    <row r="8" spans="2:45">
      <c r="B8" s="142" t="str">
        <f>Mitarbeiter!C6</f>
        <v>Dorothee</v>
      </c>
      <c r="C8" s="142" t="str">
        <f>Mitarbeiter!D6</f>
        <v>Thiel</v>
      </c>
      <c r="D8" s="39">
        <f>Januar!D8 - COUNTIF(F8:AH8, "U")</f>
        <v>24</v>
      </c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</row>
    <row r="9" spans="2:45">
      <c r="B9" s="142" t="str">
        <f>Mitarbeiter!C7</f>
        <v>Alexander</v>
      </c>
      <c r="C9" s="142" t="str">
        <f>Mitarbeiter!D7</f>
        <v>Rhode</v>
      </c>
      <c r="D9" s="39">
        <f>Januar!D9 - COUNTIF(F9:AH9, "U")</f>
        <v>24</v>
      </c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</row>
    <row r="10" spans="2:45">
      <c r="B10" s="142" t="str">
        <f>Mitarbeiter!C8</f>
        <v>André</v>
      </c>
      <c r="C10" s="142" t="str">
        <f>Mitarbeiter!D8</f>
        <v>Sommer</v>
      </c>
      <c r="D10" s="39">
        <f>Januar!D10 - COUNTIF(F10:AH10, "U")</f>
        <v>24</v>
      </c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</row>
    <row r="11" spans="2:45">
      <c r="B11" s="142" t="str">
        <f>Mitarbeiter!C9</f>
        <v>Kilian</v>
      </c>
      <c r="C11" s="142" t="str">
        <f>Mitarbeiter!D9</f>
        <v>Klebinger</v>
      </c>
      <c r="D11" s="39">
        <f>Januar!D11 - COUNTIF(F11:AH11, "U")</f>
        <v>17</v>
      </c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</row>
    <row r="12" spans="2:45">
      <c r="B12" s="142" t="str">
        <f>Mitarbeiter!C10</f>
        <v>Dick</v>
      </c>
      <c r="C12" s="142" t="str">
        <f>Mitarbeiter!D10</f>
        <v>Taylor</v>
      </c>
      <c r="D12" s="39">
        <f>Januar!D12 - COUNTIF(F12:AH12, "U")</f>
        <v>15</v>
      </c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</row>
    <row r="13" spans="2:45">
      <c r="B13" s="142" t="str">
        <f>Mitarbeiter!C11</f>
        <v>Oskar</v>
      </c>
      <c r="C13" s="142" t="str">
        <f>Mitarbeiter!D11</f>
        <v>Hummel</v>
      </c>
      <c r="D13" s="39">
        <f>Januar!D13 - COUNTIF(F13:AH13, "U")</f>
        <v>24</v>
      </c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</row>
    <row r="14" spans="2:45">
      <c r="B14" s="142" t="str">
        <f>Mitarbeiter!C12</f>
        <v>Melanie</v>
      </c>
      <c r="C14" s="142" t="str">
        <f>Mitarbeiter!D12</f>
        <v>Chrisholm</v>
      </c>
      <c r="D14" s="39">
        <f>Januar!D14 - COUNTIF(F14:AH14, "U")</f>
        <v>24</v>
      </c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</row>
    <row r="15" spans="2:45">
      <c r="B15" s="142" t="str">
        <f>Mitarbeiter!C13</f>
        <v>Daniel</v>
      </c>
      <c r="C15" s="142" t="str">
        <f>Mitarbeiter!D13</f>
        <v>Mertens</v>
      </c>
      <c r="D15" s="39">
        <f>Januar!D15 - COUNTIF(F15:AH15, "U")</f>
        <v>10</v>
      </c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</row>
    <row r="16" spans="2:45">
      <c r="B16" s="142" t="str">
        <f>Mitarbeiter!C14</f>
        <v>Michaella</v>
      </c>
      <c r="C16" s="142" t="str">
        <f>Mitarbeiter!D14</f>
        <v>Keeves</v>
      </c>
      <c r="D16" s="39">
        <f>Januar!D16 - COUNTIF(F16:AH16, "U")</f>
        <v>24</v>
      </c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</row>
    <row r="17" spans="2:34">
      <c r="B17" s="142" t="str">
        <f>Mitarbeiter!C15</f>
        <v>Luca</v>
      </c>
      <c r="C17" s="142" t="str">
        <f>Mitarbeiter!D15</f>
        <v>Reist</v>
      </c>
      <c r="D17" s="39">
        <f>Januar!D17 - COUNTIF(F17:AH17, "U")</f>
        <v>24</v>
      </c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</row>
    <row r="18" spans="2:34">
      <c r="B18" s="142" t="str">
        <f>Mitarbeiter!C16</f>
        <v>Melanie</v>
      </c>
      <c r="C18" s="142" t="str">
        <f>Mitarbeiter!D16</f>
        <v>Brown</v>
      </c>
      <c r="D18" s="39">
        <f>Januar!D18 - COUNTIF(F18:AH18, "U")</f>
        <v>12</v>
      </c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</row>
    <row r="19" spans="2:34">
      <c r="B19" s="142" t="str">
        <f>Mitarbeiter!C17</f>
        <v>Adrian</v>
      </c>
      <c r="C19" s="142" t="str">
        <f>Mitarbeiter!D17</f>
        <v>Zodel</v>
      </c>
      <c r="D19" s="39">
        <f>Januar!D19 - COUNTIF(F19:AH19, "U")</f>
        <v>24</v>
      </c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</row>
    <row r="20" spans="2:34">
      <c r="AH20" s="37"/>
    </row>
    <row r="21" spans="2:34">
      <c r="AH21" s="37"/>
    </row>
    <row r="22" spans="2:34">
      <c r="B22" s="140"/>
      <c r="C22" s="129" t="s">
        <v>157</v>
      </c>
      <c r="D22" s="130"/>
      <c r="AH22" s="37"/>
    </row>
    <row r="23" spans="2:34">
      <c r="B23" s="131"/>
      <c r="C23" s="132" t="s">
        <v>156</v>
      </c>
      <c r="D23" s="133"/>
    </row>
    <row r="24" spans="2:34">
      <c r="B24" s="134" t="s">
        <v>104</v>
      </c>
      <c r="C24" s="132" t="s">
        <v>158</v>
      </c>
      <c r="D24" s="133"/>
    </row>
    <row r="25" spans="2:34">
      <c r="B25" s="135" t="s">
        <v>107</v>
      </c>
      <c r="C25" s="132" t="s">
        <v>22</v>
      </c>
      <c r="D25" s="133"/>
    </row>
    <row r="26" spans="2:34">
      <c r="B26" s="136" t="s">
        <v>116</v>
      </c>
      <c r="C26" s="132" t="s">
        <v>115</v>
      </c>
      <c r="D26" s="133"/>
    </row>
    <row r="27" spans="2:34">
      <c r="B27" s="137" t="s">
        <v>113</v>
      </c>
      <c r="C27" s="138" t="s">
        <v>112</v>
      </c>
      <c r="D27" s="139"/>
    </row>
  </sheetData>
  <sheetProtection algorithmName="SHA-512" hashValue="ZQU14RAWFS3KF+/HyYzaS8UQG5BVVVHbRUDyO/UvxlgSWArbI/DQnAetx8k9tSTcs8hxho0ZkcImwkdFT+UK5g==" saltValue="bspLw3pjgcvtENxANLGmvA==" spinCount="100000" sheet="1" objects="1" scenarios="1" selectLockedCells="1"/>
  <mergeCells count="4">
    <mergeCell ref="F1:AH2"/>
    <mergeCell ref="B3:B4"/>
    <mergeCell ref="C3:C4"/>
    <mergeCell ref="D3:D4"/>
  </mergeCells>
  <conditionalFormatting sqref="F6:AH19">
    <cfRule type="expression" dxfId="164" priority="1">
      <formula>F6="K"</formula>
    </cfRule>
    <cfRule type="expression" dxfId="163" priority="9">
      <formula>F6="A"</formula>
    </cfRule>
    <cfRule type="expression" dxfId="162" priority="10">
      <formula>F6="S"</formula>
    </cfRule>
    <cfRule type="expression" dxfId="161" priority="11">
      <formula>F6="U"</formula>
    </cfRule>
    <cfRule type="expression" dxfId="160" priority="14">
      <formula>OR(WEEKDAY(F$4, 2)=6, WEEKDAY(F$4, 2)=7)</formula>
    </cfRule>
  </conditionalFormatting>
  <conditionalFormatting sqref="F4:AH4">
    <cfRule type="expression" dxfId="159" priority="8">
      <formula>OR(WEEKDAY(F4,2)=6, WEEKDAY(F4,2)=7)</formula>
    </cfRule>
  </conditionalFormatting>
  <conditionalFormatting sqref="B23">
    <cfRule type="expression" dxfId="158" priority="2">
      <formula>B23="K"</formula>
    </cfRule>
    <cfRule type="expression" dxfId="157" priority="3">
      <formula>B23="A"</formula>
    </cfRule>
    <cfRule type="expression" dxfId="156" priority="4">
      <formula>B23="S"</formula>
    </cfRule>
    <cfRule type="expression" dxfId="155" priority="5">
      <formula>B23="U"</formula>
    </cfRule>
  </conditionalFormatting>
  <pageMargins left="0.7" right="0.7" top="0.78740157499999996" bottom="0.78740157499999996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" id="{80810AED-5866-459D-8DBA-044804974220}">
            <xm:f>AND(MATCH(F$3, Feiertage!$L$4:$L$10, 0),      INDEX(Feiertage!$M$4:$S$19, MATCH(Feiertage!$H$13, Feiertage!$M$3:$AB$3, 0),      MATCH(F$3, Feiertage!$L$4:$L$10, 0))="x")</xm:f>
            <x14:dxf>
              <fill>
                <patternFill>
                  <bgColor rgb="FFF7BE13"/>
                </patternFill>
              </fill>
            </x14:dxf>
          </x14:cfRule>
          <x14:cfRule type="expression" priority="13" id="{2948D0A9-CF94-4D79-BEA2-7DAEDE73A788}">
            <xm:f>NOT(ISERROR(MATCH(F$3,Feiertage!$C$4:$C$13,0)))</xm:f>
            <x14:dxf>
              <fill>
                <patternFill>
                  <bgColor rgb="FFF7BE13"/>
                </patternFill>
              </fill>
            </x14:dxf>
          </x14:cfRule>
          <xm:sqref>F6:AH19</xm:sqref>
        </x14:conditionalFormatting>
        <x14:conditionalFormatting xmlns:xm="http://schemas.microsoft.com/office/excel/2006/main">
          <x14:cfRule type="expression" priority="15" id="{F434F3E0-42FF-4B2B-A07F-D022A5EECB67}">
            <xm:f>INDEX(Feiertage!$M$4:$AB$10,MATCH(F6,Feiertage!$L$3:$L$10,0),MATCH(Feiertage!$H$13,Feiertage!$M$3:$AB$3,0))</xm:f>
            <x14:dxf>
              <fill>
                <patternFill>
                  <bgColor rgb="FF7030A0"/>
                </patternFill>
              </fill>
            </x14:dxf>
          </x14:cfRule>
          <xm:sqref>K23</xm:sqref>
        </x14:conditionalFormatting>
        <x14:conditionalFormatting xmlns:xm="http://schemas.microsoft.com/office/excel/2006/main">
          <x14:cfRule type="expression" priority="6" id="{AE86965E-EDBA-41FD-960B-D1CCBB4ADDBE}">
            <xm:f>AND(MATCH(B$3, Feiertage!$L$4:$L$10, 0),      INDEX(Feiertage!$M$4:$S$19, MATCH(Feiertage!$H$13, Feiertage!$M$3:$AB$3, 0),      MATCH(B$3, Feiertage!$L$4:$L$10, 0))="x")</xm:f>
            <x14:dxf>
              <fill>
                <patternFill>
                  <bgColor rgb="FFF7BE13"/>
                </patternFill>
              </fill>
            </x14:dxf>
          </x14:cfRule>
          <x14:cfRule type="expression" priority="7" id="{65402634-3CC2-40B2-AC7D-E2338E3F3684}">
            <xm:f>NOT(ISERROR(MATCH(B$3,Feiertage!$C$4:$C$13,0)))</xm:f>
            <x14:dxf>
              <fill>
                <patternFill>
                  <bgColor rgb="FFF7BE13"/>
                </patternFill>
              </fill>
            </x14:dxf>
          </x14:cfRule>
          <xm:sqref>B23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 errorTitle="Abwesenheit eintragen" error="Geben Sie eine Abwesenheitsart an.">
          <x14:formula1>
            <xm:f>Feiertage!$F$4:$F$7</xm:f>
          </x14:formula1>
          <xm:sqref>F6:AH19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28"/>
  <sheetViews>
    <sheetView workbookViewId="0">
      <selection activeCell="F6" sqref="F6"/>
    </sheetView>
  </sheetViews>
  <sheetFormatPr baseColWidth="10" defaultRowHeight="15"/>
  <cols>
    <col min="1" max="1" width="3.42578125" customWidth="1"/>
    <col min="2" max="3" width="11.7109375" customWidth="1"/>
    <col min="4" max="4" width="11.7109375" style="37" customWidth="1"/>
    <col min="5" max="5" width="2" customWidth="1"/>
    <col min="6" max="33" width="5.42578125" style="37" customWidth="1"/>
    <col min="34" max="56" width="5.42578125" customWidth="1"/>
  </cols>
  <sheetData>
    <row r="1" spans="2:47">
      <c r="B1" s="31"/>
      <c r="C1" s="31"/>
      <c r="D1" s="32"/>
      <c r="F1" s="158">
        <f>EDATE(Feiertage!F13,2)</f>
        <v>45717</v>
      </c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</row>
    <row r="2" spans="2:47">
      <c r="B2" s="31"/>
      <c r="C2" s="31"/>
      <c r="D2" s="32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</row>
    <row r="3" spans="2:47" ht="15" customHeight="1">
      <c r="B3" s="160" t="s">
        <v>18</v>
      </c>
      <c r="C3" s="160" t="s">
        <v>19</v>
      </c>
      <c r="D3" s="161" t="s">
        <v>23</v>
      </c>
      <c r="E3" s="33"/>
      <c r="F3" s="106">
        <f>EDATE(Feiertage!F13,2)</f>
        <v>45717</v>
      </c>
      <c r="G3" s="106">
        <f>F3+1</f>
        <v>45718</v>
      </c>
      <c r="H3" s="106">
        <f t="shared" ref="H3:AJ4" si="0">G3+1</f>
        <v>45719</v>
      </c>
      <c r="I3" s="106">
        <f t="shared" si="0"/>
        <v>45720</v>
      </c>
      <c r="J3" s="106">
        <f t="shared" si="0"/>
        <v>45721</v>
      </c>
      <c r="K3" s="106">
        <f t="shared" si="0"/>
        <v>45722</v>
      </c>
      <c r="L3" s="106">
        <f t="shared" si="0"/>
        <v>45723</v>
      </c>
      <c r="M3" s="106">
        <f t="shared" si="0"/>
        <v>45724</v>
      </c>
      <c r="N3" s="106">
        <f t="shared" si="0"/>
        <v>45725</v>
      </c>
      <c r="O3" s="106">
        <f t="shared" si="0"/>
        <v>45726</v>
      </c>
      <c r="P3" s="106">
        <f t="shared" si="0"/>
        <v>45727</v>
      </c>
      <c r="Q3" s="106">
        <f t="shared" si="0"/>
        <v>45728</v>
      </c>
      <c r="R3" s="106">
        <f t="shared" si="0"/>
        <v>45729</v>
      </c>
      <c r="S3" s="106">
        <f t="shared" si="0"/>
        <v>45730</v>
      </c>
      <c r="T3" s="106">
        <f t="shared" si="0"/>
        <v>45731</v>
      </c>
      <c r="U3" s="106">
        <f t="shared" si="0"/>
        <v>45732</v>
      </c>
      <c r="V3" s="106">
        <f t="shared" si="0"/>
        <v>45733</v>
      </c>
      <c r="W3" s="106">
        <f t="shared" si="0"/>
        <v>45734</v>
      </c>
      <c r="X3" s="106">
        <f t="shared" si="0"/>
        <v>45735</v>
      </c>
      <c r="Y3" s="106">
        <f t="shared" si="0"/>
        <v>45736</v>
      </c>
      <c r="Z3" s="106">
        <f t="shared" si="0"/>
        <v>45737</v>
      </c>
      <c r="AA3" s="106">
        <f t="shared" si="0"/>
        <v>45738</v>
      </c>
      <c r="AB3" s="106">
        <f t="shared" si="0"/>
        <v>45739</v>
      </c>
      <c r="AC3" s="106">
        <f t="shared" si="0"/>
        <v>45740</v>
      </c>
      <c r="AD3" s="106">
        <f t="shared" si="0"/>
        <v>45741</v>
      </c>
      <c r="AE3" s="106">
        <f t="shared" si="0"/>
        <v>45742</v>
      </c>
      <c r="AF3" s="106">
        <f t="shared" si="0"/>
        <v>45743</v>
      </c>
      <c r="AG3" s="106">
        <f t="shared" si="0"/>
        <v>45744</v>
      </c>
      <c r="AH3" s="106">
        <f t="shared" si="0"/>
        <v>45745</v>
      </c>
      <c r="AI3" s="106">
        <f t="shared" si="0"/>
        <v>45746</v>
      </c>
      <c r="AJ3" s="106">
        <f t="shared" si="0"/>
        <v>45747</v>
      </c>
    </row>
    <row r="4" spans="2:47">
      <c r="B4" s="160"/>
      <c r="C4" s="160"/>
      <c r="D4" s="161"/>
      <c r="F4" s="107">
        <f>EDATE(Feiertage!F13,2)</f>
        <v>45717</v>
      </c>
      <c r="G4" s="107">
        <f>F4+1</f>
        <v>45718</v>
      </c>
      <c r="H4" s="107">
        <f t="shared" si="0"/>
        <v>45719</v>
      </c>
      <c r="I4" s="107">
        <f t="shared" si="0"/>
        <v>45720</v>
      </c>
      <c r="J4" s="107">
        <f t="shared" si="0"/>
        <v>45721</v>
      </c>
      <c r="K4" s="107">
        <f t="shared" si="0"/>
        <v>45722</v>
      </c>
      <c r="L4" s="107">
        <f t="shared" si="0"/>
        <v>45723</v>
      </c>
      <c r="M4" s="107">
        <f t="shared" si="0"/>
        <v>45724</v>
      </c>
      <c r="N4" s="107">
        <f t="shared" si="0"/>
        <v>45725</v>
      </c>
      <c r="O4" s="107">
        <f t="shared" si="0"/>
        <v>45726</v>
      </c>
      <c r="P4" s="107">
        <f t="shared" si="0"/>
        <v>45727</v>
      </c>
      <c r="Q4" s="107">
        <f t="shared" si="0"/>
        <v>45728</v>
      </c>
      <c r="R4" s="107">
        <f t="shared" si="0"/>
        <v>45729</v>
      </c>
      <c r="S4" s="107">
        <f t="shared" si="0"/>
        <v>45730</v>
      </c>
      <c r="T4" s="107">
        <f t="shared" si="0"/>
        <v>45731</v>
      </c>
      <c r="U4" s="107">
        <f t="shared" si="0"/>
        <v>45732</v>
      </c>
      <c r="V4" s="107">
        <f t="shared" si="0"/>
        <v>45733</v>
      </c>
      <c r="W4" s="107">
        <f t="shared" si="0"/>
        <v>45734</v>
      </c>
      <c r="X4" s="107">
        <f t="shared" si="0"/>
        <v>45735</v>
      </c>
      <c r="Y4" s="107">
        <f t="shared" si="0"/>
        <v>45736</v>
      </c>
      <c r="Z4" s="107">
        <f t="shared" si="0"/>
        <v>45737</v>
      </c>
      <c r="AA4" s="107">
        <f t="shared" si="0"/>
        <v>45738</v>
      </c>
      <c r="AB4" s="107">
        <f t="shared" si="0"/>
        <v>45739</v>
      </c>
      <c r="AC4" s="107">
        <f t="shared" si="0"/>
        <v>45740</v>
      </c>
      <c r="AD4" s="107">
        <f t="shared" si="0"/>
        <v>45741</v>
      </c>
      <c r="AE4" s="107">
        <f t="shared" si="0"/>
        <v>45742</v>
      </c>
      <c r="AF4" s="107">
        <f t="shared" si="0"/>
        <v>45743</v>
      </c>
      <c r="AG4" s="107">
        <f t="shared" si="0"/>
        <v>45744</v>
      </c>
      <c r="AH4" s="107">
        <f t="shared" si="0"/>
        <v>45745</v>
      </c>
      <c r="AI4" s="107">
        <f t="shared" si="0"/>
        <v>45746</v>
      </c>
      <c r="AJ4" s="107">
        <f t="shared" si="0"/>
        <v>45747</v>
      </c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</row>
    <row r="5" spans="2:47">
      <c r="B5" s="33"/>
      <c r="C5" s="33"/>
      <c r="D5" s="36"/>
      <c r="E5" s="33"/>
    </row>
    <row r="6" spans="2:47">
      <c r="B6" s="142" t="str">
        <f>Mitarbeiter!C4</f>
        <v>Sina</v>
      </c>
      <c r="C6" s="142" t="str">
        <f>Mitarbeiter!D4</f>
        <v>Horn</v>
      </c>
      <c r="D6" s="39">
        <f>Februar!D6 - COUNTIF(F6:AJ6, "U")</f>
        <v>24</v>
      </c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</row>
    <row r="7" spans="2:47">
      <c r="B7" s="142" t="str">
        <f>Mitarbeiter!C5</f>
        <v>Yasemin</v>
      </c>
      <c r="C7" s="142" t="str">
        <f>Mitarbeiter!D5</f>
        <v>Dönmez</v>
      </c>
      <c r="D7" s="39">
        <f>Februar!D7 - COUNTIF(F7:AJ7, "U")</f>
        <v>24</v>
      </c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</row>
    <row r="8" spans="2:47">
      <c r="B8" s="142" t="str">
        <f>Mitarbeiter!C6</f>
        <v>Dorothee</v>
      </c>
      <c r="C8" s="142" t="str">
        <f>Mitarbeiter!D6</f>
        <v>Thiel</v>
      </c>
      <c r="D8" s="39">
        <f>Februar!D8 - COUNTIF(F8:AJ8, "U")</f>
        <v>24</v>
      </c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</row>
    <row r="9" spans="2:47">
      <c r="B9" s="142" t="str">
        <f>Mitarbeiter!C7</f>
        <v>Alexander</v>
      </c>
      <c r="C9" s="142" t="str">
        <f>Mitarbeiter!D7</f>
        <v>Rhode</v>
      </c>
      <c r="D9" s="39">
        <f>Februar!D9 - COUNTIF(F9:AJ9, "U")</f>
        <v>24</v>
      </c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</row>
    <row r="10" spans="2:47">
      <c r="B10" s="142" t="str">
        <f>Mitarbeiter!C8</f>
        <v>André</v>
      </c>
      <c r="C10" s="142" t="str">
        <f>Mitarbeiter!D8</f>
        <v>Sommer</v>
      </c>
      <c r="D10" s="39">
        <f>Februar!D10 - COUNTIF(F10:AJ10, "U")</f>
        <v>24</v>
      </c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</row>
    <row r="11" spans="2:47">
      <c r="B11" s="142" t="str">
        <f>Mitarbeiter!C9</f>
        <v>Kilian</v>
      </c>
      <c r="C11" s="142" t="str">
        <f>Mitarbeiter!D9</f>
        <v>Klebinger</v>
      </c>
      <c r="D11" s="39">
        <f>Februar!D11 - COUNTIF(F11:AJ11, "U")</f>
        <v>17</v>
      </c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</row>
    <row r="12" spans="2:47">
      <c r="B12" s="142" t="str">
        <f>Mitarbeiter!C10</f>
        <v>Dick</v>
      </c>
      <c r="C12" s="142" t="str">
        <f>Mitarbeiter!D10</f>
        <v>Taylor</v>
      </c>
      <c r="D12" s="39">
        <f>Februar!D12 - COUNTIF(F12:AJ12, "U")</f>
        <v>15</v>
      </c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</row>
    <row r="13" spans="2:47">
      <c r="B13" s="142" t="str">
        <f>Mitarbeiter!C11</f>
        <v>Oskar</v>
      </c>
      <c r="C13" s="142" t="str">
        <f>Mitarbeiter!D11</f>
        <v>Hummel</v>
      </c>
      <c r="D13" s="39">
        <f>Februar!D13 - COUNTIF(F13:AJ13, "U")</f>
        <v>24</v>
      </c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</row>
    <row r="14" spans="2:47">
      <c r="B14" s="142" t="str">
        <f>Mitarbeiter!C12</f>
        <v>Melanie</v>
      </c>
      <c r="C14" s="142" t="str">
        <f>Mitarbeiter!D12</f>
        <v>Chrisholm</v>
      </c>
      <c r="D14" s="39">
        <f>Februar!D14 - COUNTIF(F14:AJ14, "U")</f>
        <v>24</v>
      </c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</row>
    <row r="15" spans="2:47">
      <c r="B15" s="142" t="str">
        <f>Mitarbeiter!C13</f>
        <v>Daniel</v>
      </c>
      <c r="C15" s="142" t="str">
        <f>Mitarbeiter!D13</f>
        <v>Mertens</v>
      </c>
      <c r="D15" s="39">
        <f>Februar!D15 - COUNTIF(F15:AJ15, "U")</f>
        <v>10</v>
      </c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</row>
    <row r="16" spans="2:47">
      <c r="B16" s="142" t="str">
        <f>Mitarbeiter!C14</f>
        <v>Michaella</v>
      </c>
      <c r="C16" s="142" t="str">
        <f>Mitarbeiter!D14</f>
        <v>Keeves</v>
      </c>
      <c r="D16" s="39">
        <f>Februar!D16 - COUNTIF(F16:AJ16, "U")</f>
        <v>24</v>
      </c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</row>
    <row r="17" spans="2:36">
      <c r="B17" s="142" t="str">
        <f>Mitarbeiter!C15</f>
        <v>Luca</v>
      </c>
      <c r="C17" s="142" t="str">
        <f>Mitarbeiter!D15</f>
        <v>Reist</v>
      </c>
      <c r="D17" s="39">
        <f>Februar!D17 - COUNTIF(F17:AJ17, "U")</f>
        <v>24</v>
      </c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</row>
    <row r="18" spans="2:36">
      <c r="B18" s="142" t="str">
        <f>Mitarbeiter!C16</f>
        <v>Melanie</v>
      </c>
      <c r="C18" s="142" t="str">
        <f>Mitarbeiter!D16</f>
        <v>Brown</v>
      </c>
      <c r="D18" s="39">
        <f>Februar!D18 - COUNTIF(F18:AJ18, "U")</f>
        <v>12</v>
      </c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</row>
    <row r="19" spans="2:36">
      <c r="B19" s="142" t="str">
        <f>Mitarbeiter!C17</f>
        <v>Adrian</v>
      </c>
      <c r="C19" s="142" t="str">
        <f>Mitarbeiter!D17</f>
        <v>Zodel</v>
      </c>
      <c r="D19" s="39">
        <f>Februar!D19 - COUNTIF(F19:AJ19, "U")</f>
        <v>24</v>
      </c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</row>
    <row r="20" spans="2:36">
      <c r="AH20" s="37"/>
    </row>
    <row r="21" spans="2:36">
      <c r="AH21" s="37"/>
    </row>
    <row r="22" spans="2:36">
      <c r="B22" s="140"/>
      <c r="C22" s="129" t="s">
        <v>157</v>
      </c>
      <c r="D22" s="130"/>
      <c r="AH22" s="37"/>
    </row>
    <row r="23" spans="2:36">
      <c r="B23" s="131"/>
      <c r="C23" s="132" t="s">
        <v>156</v>
      </c>
      <c r="D23" s="133"/>
    </row>
    <row r="24" spans="2:36">
      <c r="B24" s="134" t="s">
        <v>104</v>
      </c>
      <c r="C24" s="132" t="s">
        <v>158</v>
      </c>
      <c r="D24" s="133"/>
    </row>
    <row r="25" spans="2:36">
      <c r="B25" s="135" t="s">
        <v>107</v>
      </c>
      <c r="C25" s="132" t="s">
        <v>22</v>
      </c>
      <c r="D25" s="133"/>
    </row>
    <row r="26" spans="2:36">
      <c r="B26" s="136" t="s">
        <v>116</v>
      </c>
      <c r="C26" s="132" t="s">
        <v>115</v>
      </c>
      <c r="D26" s="133"/>
    </row>
    <row r="27" spans="2:36">
      <c r="B27" s="137" t="s">
        <v>113</v>
      </c>
      <c r="C27" s="138" t="s">
        <v>112</v>
      </c>
      <c r="D27" s="139"/>
    </row>
    <row r="28" spans="2:36">
      <c r="B28" s="128"/>
    </row>
  </sheetData>
  <sheetProtection algorithmName="SHA-512" hashValue="uWy4uUnF2xhixKcLiCE6ObJtwEDsIzwtiApzr1Qp0+3+uEP9wej/ryfSTBj0HBG3f54rsufdf5nUSkjJDQS+4Q==" saltValue="/0+aJy6p3i1GJSJS6166YA==" spinCount="100000" sheet="1" objects="1" scenarios="1" selectLockedCells="1"/>
  <mergeCells count="4">
    <mergeCell ref="F1:AJ2"/>
    <mergeCell ref="B3:B4"/>
    <mergeCell ref="C3:C4"/>
    <mergeCell ref="D3:D4"/>
  </mergeCells>
  <conditionalFormatting sqref="F6:AJ19">
    <cfRule type="expression" dxfId="149" priority="1">
      <formula>F6="K"</formula>
    </cfRule>
    <cfRule type="expression" dxfId="148" priority="9">
      <formula>F6="A"</formula>
    </cfRule>
    <cfRule type="expression" dxfId="147" priority="10">
      <formula>F6="S"</formula>
    </cfRule>
    <cfRule type="expression" dxfId="146" priority="11">
      <formula>F6="U"</formula>
    </cfRule>
    <cfRule type="expression" dxfId="145" priority="14">
      <formula>OR(WEEKDAY(F$4, 2)=6, WEEKDAY(F$4, 2)=7)</formula>
    </cfRule>
  </conditionalFormatting>
  <conditionalFormatting sqref="B23">
    <cfRule type="expression" dxfId="144" priority="3">
      <formula>B23="K"</formula>
    </cfRule>
    <cfRule type="expression" dxfId="143" priority="4">
      <formula>B23="A"</formula>
    </cfRule>
    <cfRule type="expression" dxfId="142" priority="5">
      <formula>B23="S"</formula>
    </cfRule>
    <cfRule type="expression" dxfId="141" priority="6">
      <formula>B23="U"</formula>
    </cfRule>
  </conditionalFormatting>
  <conditionalFormatting sqref="F4:AJ4">
    <cfRule type="expression" dxfId="140" priority="2">
      <formula>OR(WEEKDAY(F4,2)=6, WEEKDAY(F4,2)=7)</formula>
    </cfRule>
  </conditionalFormatting>
  <pageMargins left="0.7" right="0.7" top="0.78740157499999996" bottom="0.78740157499999996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" id="{26D5F777-EC07-4CFA-A0CA-1C616044BDDE}">
            <xm:f>AND(MATCH(F$3, Feiertage!$L$4:$L$10, 0),      INDEX(Feiertage!$M$4:$S$19, MATCH(Feiertage!$H$13, Feiertage!$M$3:$AB$3, 0),      MATCH(F$3, Feiertage!$L$4:$L$10, 0))="x")</xm:f>
            <x14:dxf>
              <fill>
                <patternFill>
                  <bgColor rgb="FFF7BE13"/>
                </patternFill>
              </fill>
            </x14:dxf>
          </x14:cfRule>
          <x14:cfRule type="expression" priority="13" id="{36949822-2BB1-420B-9B47-62FD473D0DB1}">
            <xm:f>NOT(ISERROR(MATCH(F$3,Feiertage!$C$4:$C$13,0)))</xm:f>
            <x14:dxf>
              <fill>
                <patternFill>
                  <bgColor rgb="FFF7BE13"/>
                </patternFill>
              </fill>
            </x14:dxf>
          </x14:cfRule>
          <xm:sqref>F6:AJ19</xm:sqref>
        </x14:conditionalFormatting>
        <x14:conditionalFormatting xmlns:xm="http://schemas.microsoft.com/office/excel/2006/main">
          <x14:cfRule type="expression" priority="15" id="{8E35F5CE-7DDF-4536-9DF9-3FD3D82E8CA6}">
            <xm:f>INDEX(Feiertage!$M$4:$AB$10,MATCH(F6,Feiertage!$L$3:$L$10,0),MATCH(Feiertage!$H$13,Feiertage!$M$3:$AB$3,0))</xm:f>
            <x14:dxf>
              <fill>
                <patternFill>
                  <bgColor rgb="FF7030A0"/>
                </patternFill>
              </fill>
            </x14:dxf>
          </x14:cfRule>
          <xm:sqref>K23</xm:sqref>
        </x14:conditionalFormatting>
        <x14:conditionalFormatting xmlns:xm="http://schemas.microsoft.com/office/excel/2006/main">
          <x14:cfRule type="expression" priority="7" id="{5F4F3D2C-E875-4258-92C7-FE40ABCDC48C}">
            <xm:f>AND(MATCH(B$3, Feiertage!$L$4:$L$10, 0),      INDEX(Feiertage!$M$4:$S$19, MATCH(Feiertage!$H$13, Feiertage!$M$3:$AB$3, 0),      MATCH(B$3, Feiertage!$L$4:$L$10, 0))="x")</xm:f>
            <x14:dxf>
              <fill>
                <patternFill>
                  <bgColor rgb="FFF7BE13"/>
                </patternFill>
              </fill>
            </x14:dxf>
          </x14:cfRule>
          <x14:cfRule type="expression" priority="8" id="{D8CB3CA3-0C06-431B-8276-D4716C636B26}">
            <xm:f>NOT(ISERROR(MATCH(B$3,Feiertage!$C$4:$C$13,0)))</xm:f>
            <x14:dxf>
              <fill>
                <patternFill>
                  <bgColor rgb="FFF7BE13"/>
                </patternFill>
              </fill>
            </x14:dxf>
          </x14:cfRule>
          <xm:sqref>B23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 errorTitle="Abwesenheit eintragen" error="Geben Sie eine Abwesenheitsart an.">
          <x14:formula1>
            <xm:f>Feiertage!$F$4:$F$7</xm:f>
          </x14:formula1>
          <xm:sqref>F6:AJ19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T28"/>
  <sheetViews>
    <sheetView workbookViewId="0">
      <selection activeCell="F6" sqref="F6"/>
    </sheetView>
  </sheetViews>
  <sheetFormatPr baseColWidth="10" defaultRowHeight="15"/>
  <cols>
    <col min="1" max="1" width="3.42578125" customWidth="1"/>
    <col min="2" max="3" width="11.7109375" customWidth="1"/>
    <col min="4" max="4" width="11.7109375" style="37" customWidth="1"/>
    <col min="5" max="5" width="2" customWidth="1"/>
    <col min="6" max="33" width="5.42578125" style="37" customWidth="1"/>
    <col min="34" max="55" width="5.42578125" customWidth="1"/>
  </cols>
  <sheetData>
    <row r="1" spans="2:46">
      <c r="B1" s="31"/>
      <c r="C1" s="31"/>
      <c r="D1" s="32"/>
      <c r="F1" s="158">
        <f>EDATE(Feiertage!F13,3)</f>
        <v>45748</v>
      </c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</row>
    <row r="2" spans="2:46">
      <c r="B2" s="31"/>
      <c r="C2" s="31"/>
      <c r="D2" s="32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</row>
    <row r="3" spans="2:46" ht="15" customHeight="1">
      <c r="B3" s="160" t="s">
        <v>18</v>
      </c>
      <c r="C3" s="160" t="s">
        <v>19</v>
      </c>
      <c r="D3" s="161" t="s">
        <v>23</v>
      </c>
      <c r="E3" s="33"/>
      <c r="F3" s="106">
        <f>EDATE(Feiertage!F13,3)</f>
        <v>45748</v>
      </c>
      <c r="G3" s="106">
        <f>F3+1</f>
        <v>45749</v>
      </c>
      <c r="H3" s="106">
        <f t="shared" ref="H3:W4" si="0">G3+1</f>
        <v>45750</v>
      </c>
      <c r="I3" s="106">
        <f t="shared" si="0"/>
        <v>45751</v>
      </c>
      <c r="J3" s="106">
        <f t="shared" si="0"/>
        <v>45752</v>
      </c>
      <c r="K3" s="106">
        <f t="shared" si="0"/>
        <v>45753</v>
      </c>
      <c r="L3" s="106">
        <f t="shared" si="0"/>
        <v>45754</v>
      </c>
      <c r="M3" s="106">
        <f t="shared" si="0"/>
        <v>45755</v>
      </c>
      <c r="N3" s="106">
        <f t="shared" si="0"/>
        <v>45756</v>
      </c>
      <c r="O3" s="106">
        <f t="shared" si="0"/>
        <v>45757</v>
      </c>
      <c r="P3" s="106">
        <f t="shared" si="0"/>
        <v>45758</v>
      </c>
      <c r="Q3" s="106">
        <f t="shared" si="0"/>
        <v>45759</v>
      </c>
      <c r="R3" s="106">
        <f t="shared" si="0"/>
        <v>45760</v>
      </c>
      <c r="S3" s="106">
        <f t="shared" si="0"/>
        <v>45761</v>
      </c>
      <c r="T3" s="106">
        <f t="shared" si="0"/>
        <v>45762</v>
      </c>
      <c r="U3" s="106">
        <f t="shared" si="0"/>
        <v>45763</v>
      </c>
      <c r="V3" s="106">
        <f t="shared" si="0"/>
        <v>45764</v>
      </c>
      <c r="W3" s="106">
        <f t="shared" si="0"/>
        <v>45765</v>
      </c>
      <c r="X3" s="106">
        <f t="shared" ref="X3:AI4" si="1">W3+1</f>
        <v>45766</v>
      </c>
      <c r="Y3" s="106">
        <f t="shared" si="1"/>
        <v>45767</v>
      </c>
      <c r="Z3" s="106">
        <f t="shared" si="1"/>
        <v>45768</v>
      </c>
      <c r="AA3" s="106">
        <f t="shared" si="1"/>
        <v>45769</v>
      </c>
      <c r="AB3" s="106">
        <f t="shared" si="1"/>
        <v>45770</v>
      </c>
      <c r="AC3" s="106">
        <f t="shared" si="1"/>
        <v>45771</v>
      </c>
      <c r="AD3" s="106">
        <f t="shared" si="1"/>
        <v>45772</v>
      </c>
      <c r="AE3" s="106">
        <f t="shared" si="1"/>
        <v>45773</v>
      </c>
      <c r="AF3" s="106">
        <f t="shared" si="1"/>
        <v>45774</v>
      </c>
      <c r="AG3" s="106">
        <f t="shared" si="1"/>
        <v>45775</v>
      </c>
      <c r="AH3" s="106">
        <f t="shared" si="1"/>
        <v>45776</v>
      </c>
      <c r="AI3" s="106">
        <f t="shared" si="1"/>
        <v>45777</v>
      </c>
    </row>
    <row r="4" spans="2:46">
      <c r="B4" s="160"/>
      <c r="C4" s="160"/>
      <c r="D4" s="161"/>
      <c r="F4" s="107">
        <f>EDATE(Feiertage!F13,3)</f>
        <v>45748</v>
      </c>
      <c r="G4" s="107">
        <f>F4+1</f>
        <v>45749</v>
      </c>
      <c r="H4" s="107">
        <f t="shared" si="0"/>
        <v>45750</v>
      </c>
      <c r="I4" s="107">
        <f t="shared" si="0"/>
        <v>45751</v>
      </c>
      <c r="J4" s="107">
        <f t="shared" si="0"/>
        <v>45752</v>
      </c>
      <c r="K4" s="107">
        <f t="shared" si="0"/>
        <v>45753</v>
      </c>
      <c r="L4" s="107">
        <f t="shared" si="0"/>
        <v>45754</v>
      </c>
      <c r="M4" s="107">
        <f t="shared" si="0"/>
        <v>45755</v>
      </c>
      <c r="N4" s="107">
        <f t="shared" si="0"/>
        <v>45756</v>
      </c>
      <c r="O4" s="107">
        <f t="shared" si="0"/>
        <v>45757</v>
      </c>
      <c r="P4" s="107">
        <f t="shared" si="0"/>
        <v>45758</v>
      </c>
      <c r="Q4" s="107">
        <f t="shared" si="0"/>
        <v>45759</v>
      </c>
      <c r="R4" s="107">
        <f t="shared" si="0"/>
        <v>45760</v>
      </c>
      <c r="S4" s="107">
        <f t="shared" si="0"/>
        <v>45761</v>
      </c>
      <c r="T4" s="107">
        <f t="shared" si="0"/>
        <v>45762</v>
      </c>
      <c r="U4" s="107">
        <f t="shared" si="0"/>
        <v>45763</v>
      </c>
      <c r="V4" s="107">
        <f t="shared" si="0"/>
        <v>45764</v>
      </c>
      <c r="W4" s="107">
        <f t="shared" si="0"/>
        <v>45765</v>
      </c>
      <c r="X4" s="107">
        <f t="shared" si="1"/>
        <v>45766</v>
      </c>
      <c r="Y4" s="107">
        <f t="shared" si="1"/>
        <v>45767</v>
      </c>
      <c r="Z4" s="107">
        <f t="shared" si="1"/>
        <v>45768</v>
      </c>
      <c r="AA4" s="107">
        <f t="shared" si="1"/>
        <v>45769</v>
      </c>
      <c r="AB4" s="107">
        <f t="shared" si="1"/>
        <v>45770</v>
      </c>
      <c r="AC4" s="107">
        <f t="shared" si="1"/>
        <v>45771</v>
      </c>
      <c r="AD4" s="107">
        <f t="shared" si="1"/>
        <v>45772</v>
      </c>
      <c r="AE4" s="107">
        <f t="shared" si="1"/>
        <v>45773</v>
      </c>
      <c r="AF4" s="107">
        <f t="shared" si="1"/>
        <v>45774</v>
      </c>
      <c r="AG4" s="107">
        <f t="shared" si="1"/>
        <v>45775</v>
      </c>
      <c r="AH4" s="107">
        <f t="shared" si="1"/>
        <v>45776</v>
      </c>
      <c r="AI4" s="107">
        <f t="shared" si="1"/>
        <v>45777</v>
      </c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</row>
    <row r="5" spans="2:46">
      <c r="B5" s="33"/>
      <c r="C5" s="33"/>
      <c r="D5" s="36"/>
      <c r="E5" s="33"/>
    </row>
    <row r="6" spans="2:46">
      <c r="B6" s="142" t="str">
        <f>Mitarbeiter!C4</f>
        <v>Sina</v>
      </c>
      <c r="C6" s="142" t="str">
        <f>Mitarbeiter!D4</f>
        <v>Horn</v>
      </c>
      <c r="D6" s="39">
        <f>März!D6 - COUNTIF(F6:AI6, "U")</f>
        <v>24</v>
      </c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</row>
    <row r="7" spans="2:46">
      <c r="B7" s="142" t="str">
        <f>Mitarbeiter!C5</f>
        <v>Yasemin</v>
      </c>
      <c r="C7" s="142" t="str">
        <f>Mitarbeiter!D5</f>
        <v>Dönmez</v>
      </c>
      <c r="D7" s="39">
        <f>März!D7 - COUNTIF(F7:AI7, "U")</f>
        <v>24</v>
      </c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</row>
    <row r="8" spans="2:46">
      <c r="B8" s="142" t="str">
        <f>Mitarbeiter!C6</f>
        <v>Dorothee</v>
      </c>
      <c r="C8" s="142" t="str">
        <f>Mitarbeiter!D6</f>
        <v>Thiel</v>
      </c>
      <c r="D8" s="39">
        <f>März!D8 - COUNTIF(F8:AI8, "U")</f>
        <v>24</v>
      </c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</row>
    <row r="9" spans="2:46">
      <c r="B9" s="142" t="str">
        <f>Mitarbeiter!C7</f>
        <v>Alexander</v>
      </c>
      <c r="C9" s="142" t="str">
        <f>Mitarbeiter!D7</f>
        <v>Rhode</v>
      </c>
      <c r="D9" s="39">
        <f>März!D9 - COUNTIF(F9:AI9, "U")</f>
        <v>24</v>
      </c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</row>
    <row r="10" spans="2:46">
      <c r="B10" s="142" t="str">
        <f>Mitarbeiter!C8</f>
        <v>André</v>
      </c>
      <c r="C10" s="142" t="str">
        <f>Mitarbeiter!D8</f>
        <v>Sommer</v>
      </c>
      <c r="D10" s="39">
        <f>März!D10 - COUNTIF(F10:AI10, "U")</f>
        <v>24</v>
      </c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</row>
    <row r="11" spans="2:46">
      <c r="B11" s="142" t="str">
        <f>Mitarbeiter!C9</f>
        <v>Kilian</v>
      </c>
      <c r="C11" s="142" t="str">
        <f>Mitarbeiter!D9</f>
        <v>Klebinger</v>
      </c>
      <c r="D11" s="39">
        <f>März!D11 - COUNTIF(F11:AI11, "U")</f>
        <v>17</v>
      </c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</row>
    <row r="12" spans="2:46">
      <c r="B12" s="142" t="str">
        <f>Mitarbeiter!C10</f>
        <v>Dick</v>
      </c>
      <c r="C12" s="142" t="str">
        <f>Mitarbeiter!D10</f>
        <v>Taylor</v>
      </c>
      <c r="D12" s="39">
        <f>März!D12 - COUNTIF(F12:AI12, "U")</f>
        <v>15</v>
      </c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</row>
    <row r="13" spans="2:46">
      <c r="B13" s="142" t="str">
        <f>Mitarbeiter!C11</f>
        <v>Oskar</v>
      </c>
      <c r="C13" s="142" t="str">
        <f>Mitarbeiter!D11</f>
        <v>Hummel</v>
      </c>
      <c r="D13" s="39">
        <f>März!D13 - COUNTIF(F13:AI13, "U")</f>
        <v>24</v>
      </c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</row>
    <row r="14" spans="2:46">
      <c r="B14" s="142" t="str">
        <f>Mitarbeiter!C12</f>
        <v>Melanie</v>
      </c>
      <c r="C14" s="142" t="str">
        <f>Mitarbeiter!D12</f>
        <v>Chrisholm</v>
      </c>
      <c r="D14" s="39">
        <f>März!D14 - COUNTIF(F14:AI14, "U")</f>
        <v>24</v>
      </c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</row>
    <row r="15" spans="2:46">
      <c r="B15" s="142" t="str">
        <f>Mitarbeiter!C13</f>
        <v>Daniel</v>
      </c>
      <c r="C15" s="142" t="str">
        <f>Mitarbeiter!D13</f>
        <v>Mertens</v>
      </c>
      <c r="D15" s="39">
        <f>März!D15 - COUNTIF(F15:AI15, "U")</f>
        <v>10</v>
      </c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</row>
    <row r="16" spans="2:46">
      <c r="B16" s="142" t="str">
        <f>Mitarbeiter!C14</f>
        <v>Michaella</v>
      </c>
      <c r="C16" s="142" t="str">
        <f>Mitarbeiter!D14</f>
        <v>Keeves</v>
      </c>
      <c r="D16" s="39">
        <f>März!D16 - COUNTIF(F16:AI16, "U")</f>
        <v>24</v>
      </c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</row>
    <row r="17" spans="2:35">
      <c r="B17" s="142" t="str">
        <f>Mitarbeiter!C15</f>
        <v>Luca</v>
      </c>
      <c r="C17" s="142" t="str">
        <f>Mitarbeiter!D15</f>
        <v>Reist</v>
      </c>
      <c r="D17" s="39">
        <f>März!D17 - COUNTIF(F17:AI17, "U")</f>
        <v>24</v>
      </c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</row>
    <row r="18" spans="2:35">
      <c r="B18" s="142" t="str">
        <f>Mitarbeiter!C16</f>
        <v>Melanie</v>
      </c>
      <c r="C18" s="142" t="str">
        <f>Mitarbeiter!D16</f>
        <v>Brown</v>
      </c>
      <c r="D18" s="39">
        <f>März!D18 - COUNTIF(F18:AI18, "U")</f>
        <v>12</v>
      </c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</row>
    <row r="19" spans="2:35">
      <c r="B19" s="142" t="str">
        <f>Mitarbeiter!C17</f>
        <v>Adrian</v>
      </c>
      <c r="C19" s="142" t="str">
        <f>Mitarbeiter!D17</f>
        <v>Zodel</v>
      </c>
      <c r="D19" s="39">
        <f>März!D19 - COUNTIF(F19:AI19, "U")</f>
        <v>24</v>
      </c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</row>
    <row r="20" spans="2:35">
      <c r="AH20" s="37"/>
    </row>
    <row r="21" spans="2:35">
      <c r="AH21" s="37"/>
    </row>
    <row r="22" spans="2:35">
      <c r="B22" s="140"/>
      <c r="C22" s="129" t="s">
        <v>157</v>
      </c>
      <c r="D22" s="130"/>
      <c r="AH22" s="37"/>
    </row>
    <row r="23" spans="2:35">
      <c r="B23" s="131"/>
      <c r="C23" s="132" t="s">
        <v>156</v>
      </c>
      <c r="D23" s="133"/>
    </row>
    <row r="24" spans="2:35">
      <c r="B24" s="134" t="s">
        <v>104</v>
      </c>
      <c r="C24" s="132" t="s">
        <v>158</v>
      </c>
      <c r="D24" s="133"/>
    </row>
    <row r="25" spans="2:35">
      <c r="B25" s="135" t="s">
        <v>107</v>
      </c>
      <c r="C25" s="132" t="s">
        <v>22</v>
      </c>
      <c r="D25" s="133"/>
    </row>
    <row r="26" spans="2:35">
      <c r="B26" s="136" t="s">
        <v>116</v>
      </c>
      <c r="C26" s="132" t="s">
        <v>115</v>
      </c>
      <c r="D26" s="133"/>
    </row>
    <row r="27" spans="2:35">
      <c r="B27" s="137" t="s">
        <v>113</v>
      </c>
      <c r="C27" s="138" t="s">
        <v>112</v>
      </c>
      <c r="D27" s="139"/>
    </row>
    <row r="28" spans="2:35">
      <c r="B28" s="128"/>
    </row>
  </sheetData>
  <sheetProtection algorithmName="SHA-512" hashValue="2OrDWNQXebVc52bVDdLrwJhpv8PI0sDX35byVygA2fXwcYz2Od2TDYcnVNsEwZdF9fcswgFRlVO+kG9Vk3gY6A==" saltValue="BxFT+NWTzgiiJQORaHMvZg==" spinCount="100000" sheet="1" objects="1" scenarios="1" selectLockedCells="1"/>
  <mergeCells count="4">
    <mergeCell ref="F1:AI2"/>
    <mergeCell ref="B3:B4"/>
    <mergeCell ref="C3:C4"/>
    <mergeCell ref="D3:D4"/>
  </mergeCells>
  <conditionalFormatting sqref="F6:AI19">
    <cfRule type="expression" dxfId="134" priority="7">
      <formula>F6="K"</formula>
    </cfRule>
    <cfRule type="expression" dxfId="133" priority="15">
      <formula>F6="A"</formula>
    </cfRule>
    <cfRule type="expression" dxfId="132" priority="16">
      <formula>F6="S"</formula>
    </cfRule>
    <cfRule type="expression" dxfId="131" priority="17">
      <formula>F6="U"</formula>
    </cfRule>
    <cfRule type="expression" dxfId="130" priority="20">
      <formula>OR(WEEKDAY(F$4, 2)=6, WEEKDAY(F$4, 2)=7)</formula>
    </cfRule>
  </conditionalFormatting>
  <conditionalFormatting sqref="F4:AI4">
    <cfRule type="expression" dxfId="129" priority="8">
      <formula>OR(WEEKDAY(F4,2)=6, WEEKDAY(F4,2)=7)</formula>
    </cfRule>
  </conditionalFormatting>
  <conditionalFormatting sqref="B23">
    <cfRule type="expression" dxfId="128" priority="1">
      <formula>B23="K"</formula>
    </cfRule>
    <cfRule type="expression" dxfId="127" priority="2">
      <formula>B23="A"</formula>
    </cfRule>
    <cfRule type="expression" dxfId="126" priority="3">
      <formula>B23="S"</formula>
    </cfRule>
    <cfRule type="expression" dxfId="125" priority="4">
      <formula>B23="U"</formula>
    </cfRule>
  </conditionalFormatting>
  <pageMargins left="0.7" right="0.7" top="0.78740157499999996" bottom="0.78740157499999996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8" id="{CFFCF842-7F36-48ED-B622-2C23E0C51D63}">
            <xm:f>AND(MATCH(F$3, Feiertage!$L$4:$L$10, 0),      INDEX(Feiertage!$M$4:$S$19, MATCH(Feiertage!$H$13, Feiertage!$M$3:$AB$3, 0),      MATCH(F$3, Feiertage!$L$4:$L$10, 0))="x")</xm:f>
            <x14:dxf>
              <fill>
                <patternFill>
                  <bgColor rgb="FFF7BE13"/>
                </patternFill>
              </fill>
            </x14:dxf>
          </x14:cfRule>
          <x14:cfRule type="expression" priority="19" id="{DB4C60DB-434D-4217-9073-963DEC87593F}">
            <xm:f>NOT(ISERROR(MATCH(F$3,Feiertage!$C$4:$C$13,0)))</xm:f>
            <x14:dxf>
              <fill>
                <patternFill>
                  <bgColor rgb="FFF7BE13"/>
                </patternFill>
              </fill>
            </x14:dxf>
          </x14:cfRule>
          <xm:sqref>F6:AI19</xm:sqref>
        </x14:conditionalFormatting>
        <x14:conditionalFormatting xmlns:xm="http://schemas.microsoft.com/office/excel/2006/main">
          <x14:cfRule type="expression" priority="21" id="{ED398E40-D050-4734-9671-713464FC0D41}">
            <xm:f>INDEX(Feiertage!$M$4:$AB$10,MATCH(F6,Feiertage!$L$3:$L$10,0),MATCH(Feiertage!$H$13,Feiertage!$M$3:$AB$3,0))</xm:f>
            <x14:dxf>
              <fill>
                <patternFill>
                  <bgColor rgb="FF7030A0"/>
                </patternFill>
              </fill>
            </x14:dxf>
          </x14:cfRule>
          <xm:sqref>K23</xm:sqref>
        </x14:conditionalFormatting>
        <x14:conditionalFormatting xmlns:xm="http://schemas.microsoft.com/office/excel/2006/main">
          <x14:cfRule type="expression" priority="5" id="{E7E96F51-2E07-4E6E-90E6-1EA5CBB278E7}">
            <xm:f>AND(MATCH(B$3, Feiertage!$L$4:$L$10, 0),      INDEX(Feiertage!$M$4:$S$19, MATCH(Feiertage!$H$13, Feiertage!$M$3:$AB$3, 0),      MATCH(B$3, Feiertage!$L$4:$L$10, 0))="x")</xm:f>
            <x14:dxf>
              <fill>
                <patternFill>
                  <bgColor rgb="FFF7BE13"/>
                </patternFill>
              </fill>
            </x14:dxf>
          </x14:cfRule>
          <x14:cfRule type="expression" priority="6" id="{33BE4C83-01A6-4F87-9CB3-54B82E9CFD7E}">
            <xm:f>NOT(ISERROR(MATCH(B$3,Feiertage!$C$4:$C$13,0)))</xm:f>
            <x14:dxf>
              <fill>
                <patternFill>
                  <bgColor rgb="FFF7BE13"/>
                </patternFill>
              </fill>
            </x14:dxf>
          </x14:cfRule>
          <xm:sqref>B23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 errorTitle="Abwesenheit eintragen" error="Geben Sie eine Abwesenheitsart an.">
          <x14:formula1>
            <xm:f>Feiertage!$F$4:$F$7</xm:f>
          </x14:formula1>
          <xm:sqref>F6:AI19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28"/>
  <sheetViews>
    <sheetView workbookViewId="0">
      <selection activeCell="F6" sqref="F6"/>
    </sheetView>
  </sheetViews>
  <sheetFormatPr baseColWidth="10" defaultRowHeight="15"/>
  <cols>
    <col min="1" max="1" width="3.42578125" customWidth="1"/>
    <col min="2" max="3" width="11.7109375" customWidth="1"/>
    <col min="4" max="4" width="11.7109375" style="37" customWidth="1"/>
    <col min="5" max="5" width="2" customWidth="1"/>
    <col min="6" max="33" width="5.42578125" style="37" customWidth="1"/>
    <col min="34" max="56" width="5.42578125" customWidth="1"/>
  </cols>
  <sheetData>
    <row r="1" spans="2:47">
      <c r="B1" s="31"/>
      <c r="C1" s="31"/>
      <c r="D1" s="32"/>
      <c r="F1" s="158">
        <f>EDATE(Feiertage!F13,4)</f>
        <v>45778</v>
      </c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</row>
    <row r="2" spans="2:47">
      <c r="B2" s="31"/>
      <c r="C2" s="31"/>
      <c r="D2" s="32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</row>
    <row r="3" spans="2:47" ht="15" customHeight="1">
      <c r="B3" s="160" t="s">
        <v>18</v>
      </c>
      <c r="C3" s="160" t="s">
        <v>19</v>
      </c>
      <c r="D3" s="161" t="s">
        <v>23</v>
      </c>
      <c r="E3" s="33"/>
      <c r="F3" s="106">
        <f>EDATE(Feiertage!F13,4)</f>
        <v>45778</v>
      </c>
      <c r="G3" s="106">
        <f>F3+1</f>
        <v>45779</v>
      </c>
      <c r="H3" s="106">
        <f t="shared" ref="H3:W4" si="0">G3+1</f>
        <v>45780</v>
      </c>
      <c r="I3" s="106">
        <f t="shared" si="0"/>
        <v>45781</v>
      </c>
      <c r="J3" s="106">
        <f t="shared" si="0"/>
        <v>45782</v>
      </c>
      <c r="K3" s="106">
        <f t="shared" si="0"/>
        <v>45783</v>
      </c>
      <c r="L3" s="106">
        <f t="shared" si="0"/>
        <v>45784</v>
      </c>
      <c r="M3" s="106">
        <f t="shared" si="0"/>
        <v>45785</v>
      </c>
      <c r="N3" s="106">
        <f t="shared" si="0"/>
        <v>45786</v>
      </c>
      <c r="O3" s="106">
        <f t="shared" si="0"/>
        <v>45787</v>
      </c>
      <c r="P3" s="106">
        <f t="shared" si="0"/>
        <v>45788</v>
      </c>
      <c r="Q3" s="106">
        <f t="shared" si="0"/>
        <v>45789</v>
      </c>
      <c r="R3" s="106">
        <f t="shared" si="0"/>
        <v>45790</v>
      </c>
      <c r="S3" s="106">
        <f t="shared" si="0"/>
        <v>45791</v>
      </c>
      <c r="T3" s="106">
        <f t="shared" si="0"/>
        <v>45792</v>
      </c>
      <c r="U3" s="106">
        <f t="shared" si="0"/>
        <v>45793</v>
      </c>
      <c r="V3" s="106">
        <f t="shared" si="0"/>
        <v>45794</v>
      </c>
      <c r="W3" s="106">
        <f t="shared" si="0"/>
        <v>45795</v>
      </c>
      <c r="X3" s="106">
        <f t="shared" ref="X3:AJ4" si="1">W3+1</f>
        <v>45796</v>
      </c>
      <c r="Y3" s="106">
        <f t="shared" si="1"/>
        <v>45797</v>
      </c>
      <c r="Z3" s="106">
        <f t="shared" si="1"/>
        <v>45798</v>
      </c>
      <c r="AA3" s="106">
        <f t="shared" si="1"/>
        <v>45799</v>
      </c>
      <c r="AB3" s="106">
        <f t="shared" si="1"/>
        <v>45800</v>
      </c>
      <c r="AC3" s="106">
        <f t="shared" si="1"/>
        <v>45801</v>
      </c>
      <c r="AD3" s="106">
        <f t="shared" si="1"/>
        <v>45802</v>
      </c>
      <c r="AE3" s="106">
        <f t="shared" si="1"/>
        <v>45803</v>
      </c>
      <c r="AF3" s="106">
        <f t="shared" si="1"/>
        <v>45804</v>
      </c>
      <c r="AG3" s="106">
        <f t="shared" si="1"/>
        <v>45805</v>
      </c>
      <c r="AH3" s="106">
        <f t="shared" si="1"/>
        <v>45806</v>
      </c>
      <c r="AI3" s="106">
        <f t="shared" si="1"/>
        <v>45807</v>
      </c>
      <c r="AJ3" s="106">
        <f t="shared" si="1"/>
        <v>45808</v>
      </c>
    </row>
    <row r="4" spans="2:47">
      <c r="B4" s="160"/>
      <c r="C4" s="160"/>
      <c r="D4" s="161"/>
      <c r="F4" s="107">
        <f>EDATE(Feiertage!F13,4)</f>
        <v>45778</v>
      </c>
      <c r="G4" s="107">
        <f>F4+1</f>
        <v>45779</v>
      </c>
      <c r="H4" s="107">
        <f t="shared" si="0"/>
        <v>45780</v>
      </c>
      <c r="I4" s="107">
        <f t="shared" si="0"/>
        <v>45781</v>
      </c>
      <c r="J4" s="107">
        <f t="shared" si="0"/>
        <v>45782</v>
      </c>
      <c r="K4" s="107">
        <f t="shared" si="0"/>
        <v>45783</v>
      </c>
      <c r="L4" s="107">
        <f t="shared" si="0"/>
        <v>45784</v>
      </c>
      <c r="M4" s="107">
        <f t="shared" si="0"/>
        <v>45785</v>
      </c>
      <c r="N4" s="107">
        <f t="shared" si="0"/>
        <v>45786</v>
      </c>
      <c r="O4" s="107">
        <f t="shared" si="0"/>
        <v>45787</v>
      </c>
      <c r="P4" s="107">
        <f t="shared" si="0"/>
        <v>45788</v>
      </c>
      <c r="Q4" s="107">
        <f t="shared" si="0"/>
        <v>45789</v>
      </c>
      <c r="R4" s="107">
        <f t="shared" si="0"/>
        <v>45790</v>
      </c>
      <c r="S4" s="107">
        <f t="shared" si="0"/>
        <v>45791</v>
      </c>
      <c r="T4" s="107">
        <f t="shared" si="0"/>
        <v>45792</v>
      </c>
      <c r="U4" s="107">
        <f t="shared" si="0"/>
        <v>45793</v>
      </c>
      <c r="V4" s="107">
        <f t="shared" si="0"/>
        <v>45794</v>
      </c>
      <c r="W4" s="107">
        <f t="shared" si="0"/>
        <v>45795</v>
      </c>
      <c r="X4" s="107">
        <f t="shared" si="1"/>
        <v>45796</v>
      </c>
      <c r="Y4" s="107">
        <f t="shared" si="1"/>
        <v>45797</v>
      </c>
      <c r="Z4" s="107">
        <f t="shared" si="1"/>
        <v>45798</v>
      </c>
      <c r="AA4" s="107">
        <f t="shared" si="1"/>
        <v>45799</v>
      </c>
      <c r="AB4" s="107">
        <f t="shared" si="1"/>
        <v>45800</v>
      </c>
      <c r="AC4" s="107">
        <f t="shared" si="1"/>
        <v>45801</v>
      </c>
      <c r="AD4" s="107">
        <f t="shared" si="1"/>
        <v>45802</v>
      </c>
      <c r="AE4" s="107">
        <f t="shared" si="1"/>
        <v>45803</v>
      </c>
      <c r="AF4" s="107">
        <f t="shared" si="1"/>
        <v>45804</v>
      </c>
      <c r="AG4" s="107">
        <f t="shared" si="1"/>
        <v>45805</v>
      </c>
      <c r="AH4" s="107">
        <f t="shared" si="1"/>
        <v>45806</v>
      </c>
      <c r="AI4" s="107">
        <f t="shared" si="1"/>
        <v>45807</v>
      </c>
      <c r="AJ4" s="107">
        <f t="shared" si="1"/>
        <v>45808</v>
      </c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</row>
    <row r="5" spans="2:47">
      <c r="B5" s="33"/>
      <c r="C5" s="33"/>
      <c r="D5" s="36"/>
      <c r="E5" s="33"/>
    </row>
    <row r="6" spans="2:47">
      <c r="B6" s="142" t="str">
        <f>Mitarbeiter!C4</f>
        <v>Sina</v>
      </c>
      <c r="C6" s="142" t="str">
        <f>Mitarbeiter!D4</f>
        <v>Horn</v>
      </c>
      <c r="D6" s="39">
        <f>April!D6- COUNTIF(F6:AJ6, "U")</f>
        <v>24</v>
      </c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</row>
    <row r="7" spans="2:47">
      <c r="B7" s="142" t="str">
        <f>Mitarbeiter!C5</f>
        <v>Yasemin</v>
      </c>
      <c r="C7" s="142" t="str">
        <f>Mitarbeiter!D5</f>
        <v>Dönmez</v>
      </c>
      <c r="D7" s="39">
        <f>April!D7- COUNTIF(F7:AJ7, "U")</f>
        <v>24</v>
      </c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</row>
    <row r="8" spans="2:47">
      <c r="B8" s="142" t="str">
        <f>Mitarbeiter!C6</f>
        <v>Dorothee</v>
      </c>
      <c r="C8" s="142" t="str">
        <f>Mitarbeiter!D6</f>
        <v>Thiel</v>
      </c>
      <c r="D8" s="39">
        <f>April!D8- COUNTIF(F8:AJ8, "U")</f>
        <v>24</v>
      </c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</row>
    <row r="9" spans="2:47">
      <c r="B9" s="142" t="str">
        <f>Mitarbeiter!C7</f>
        <v>Alexander</v>
      </c>
      <c r="C9" s="142" t="str">
        <f>Mitarbeiter!D7</f>
        <v>Rhode</v>
      </c>
      <c r="D9" s="39">
        <f>April!D9- COUNTIF(F9:AJ9, "U")</f>
        <v>24</v>
      </c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</row>
    <row r="10" spans="2:47">
      <c r="B10" s="142" t="str">
        <f>Mitarbeiter!C8</f>
        <v>André</v>
      </c>
      <c r="C10" s="142" t="str">
        <f>Mitarbeiter!D8</f>
        <v>Sommer</v>
      </c>
      <c r="D10" s="39">
        <f>April!D10- COUNTIF(F10:AJ10, "U")</f>
        <v>24</v>
      </c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</row>
    <row r="11" spans="2:47">
      <c r="B11" s="142" t="str">
        <f>Mitarbeiter!C9</f>
        <v>Kilian</v>
      </c>
      <c r="C11" s="142" t="str">
        <f>Mitarbeiter!D9</f>
        <v>Klebinger</v>
      </c>
      <c r="D11" s="39">
        <f>April!D11- COUNTIF(F11:AJ11, "U")</f>
        <v>17</v>
      </c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</row>
    <row r="12" spans="2:47">
      <c r="B12" s="142" t="str">
        <f>Mitarbeiter!C10</f>
        <v>Dick</v>
      </c>
      <c r="C12" s="142" t="str">
        <f>Mitarbeiter!D10</f>
        <v>Taylor</v>
      </c>
      <c r="D12" s="39">
        <f>April!D12- COUNTIF(F12:AJ12, "U")</f>
        <v>15</v>
      </c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</row>
    <row r="13" spans="2:47">
      <c r="B13" s="142" t="str">
        <f>Mitarbeiter!C11</f>
        <v>Oskar</v>
      </c>
      <c r="C13" s="142" t="str">
        <f>Mitarbeiter!D11</f>
        <v>Hummel</v>
      </c>
      <c r="D13" s="39">
        <f>April!D13- COUNTIF(F13:AJ13, "U")</f>
        <v>24</v>
      </c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</row>
    <row r="14" spans="2:47">
      <c r="B14" s="142" t="str">
        <f>Mitarbeiter!C12</f>
        <v>Melanie</v>
      </c>
      <c r="C14" s="142" t="str">
        <f>Mitarbeiter!D12</f>
        <v>Chrisholm</v>
      </c>
      <c r="D14" s="39">
        <f>April!D14- COUNTIF(F14:AJ14, "U")</f>
        <v>24</v>
      </c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</row>
    <row r="15" spans="2:47">
      <c r="B15" s="142" t="str">
        <f>Mitarbeiter!C13</f>
        <v>Daniel</v>
      </c>
      <c r="C15" s="142" t="str">
        <f>Mitarbeiter!D13</f>
        <v>Mertens</v>
      </c>
      <c r="D15" s="39">
        <f>April!D15- COUNTIF(F15:AJ15, "U")</f>
        <v>10</v>
      </c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</row>
    <row r="16" spans="2:47">
      <c r="B16" s="142" t="str">
        <f>Mitarbeiter!C14</f>
        <v>Michaella</v>
      </c>
      <c r="C16" s="142" t="str">
        <f>Mitarbeiter!D14</f>
        <v>Keeves</v>
      </c>
      <c r="D16" s="39">
        <f>April!D16- COUNTIF(F16:AJ16, "U")</f>
        <v>24</v>
      </c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</row>
    <row r="17" spans="2:36">
      <c r="B17" s="142" t="str">
        <f>Mitarbeiter!C15</f>
        <v>Luca</v>
      </c>
      <c r="C17" s="142" t="str">
        <f>Mitarbeiter!D15</f>
        <v>Reist</v>
      </c>
      <c r="D17" s="39">
        <f>April!D17- COUNTIF(F17:AJ17, "U")</f>
        <v>24</v>
      </c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</row>
    <row r="18" spans="2:36">
      <c r="B18" s="142" t="str">
        <f>Mitarbeiter!C16</f>
        <v>Melanie</v>
      </c>
      <c r="C18" s="142" t="str">
        <f>Mitarbeiter!D16</f>
        <v>Brown</v>
      </c>
      <c r="D18" s="39">
        <f>April!D18- COUNTIF(F18:AJ18, "U")</f>
        <v>12</v>
      </c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</row>
    <row r="19" spans="2:36">
      <c r="B19" s="142" t="str">
        <f>Mitarbeiter!C17</f>
        <v>Adrian</v>
      </c>
      <c r="C19" s="142" t="str">
        <f>Mitarbeiter!D17</f>
        <v>Zodel</v>
      </c>
      <c r="D19" s="39">
        <f>April!D19- COUNTIF(F19:AJ19, "U")</f>
        <v>24</v>
      </c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</row>
    <row r="20" spans="2:36">
      <c r="AH20" s="37"/>
    </row>
    <row r="21" spans="2:36">
      <c r="AH21" s="37"/>
    </row>
    <row r="22" spans="2:36">
      <c r="B22" s="140"/>
      <c r="C22" s="129" t="s">
        <v>157</v>
      </c>
      <c r="D22" s="130"/>
      <c r="AH22" s="37"/>
    </row>
    <row r="23" spans="2:36">
      <c r="B23" s="131"/>
      <c r="C23" s="132" t="s">
        <v>156</v>
      </c>
      <c r="D23" s="133"/>
    </row>
    <row r="24" spans="2:36">
      <c r="B24" s="134" t="s">
        <v>104</v>
      </c>
      <c r="C24" s="132" t="s">
        <v>158</v>
      </c>
      <c r="D24" s="133"/>
    </row>
    <row r="25" spans="2:36">
      <c r="B25" s="135" t="s">
        <v>107</v>
      </c>
      <c r="C25" s="132" t="s">
        <v>22</v>
      </c>
      <c r="D25" s="133"/>
    </row>
    <row r="26" spans="2:36">
      <c r="B26" s="136" t="s">
        <v>116</v>
      </c>
      <c r="C26" s="132" t="s">
        <v>115</v>
      </c>
      <c r="D26" s="133"/>
    </row>
    <row r="27" spans="2:36">
      <c r="B27" s="137" t="s">
        <v>113</v>
      </c>
      <c r="C27" s="138" t="s">
        <v>112</v>
      </c>
      <c r="D27" s="139"/>
    </row>
    <row r="28" spans="2:36">
      <c r="B28" s="128"/>
    </row>
  </sheetData>
  <sheetProtection algorithmName="SHA-512" hashValue="hsVPrk96zo+dgeIp4jDniTLVZ5mshsY1A+q6QeHyB665RflW6yxVgiti9jXSz+kDSKklan7elji0ktzoRmFz3Q==" saltValue="pvg6tUmawjNY0mxTrW0blQ==" spinCount="100000" sheet="1" objects="1" scenarios="1" selectLockedCells="1"/>
  <mergeCells count="4">
    <mergeCell ref="F1:AJ2"/>
    <mergeCell ref="B3:B4"/>
    <mergeCell ref="C3:C4"/>
    <mergeCell ref="D3:D4"/>
  </mergeCells>
  <conditionalFormatting sqref="F6:AJ19">
    <cfRule type="expression" dxfId="119" priority="7">
      <formula>F6="K"</formula>
    </cfRule>
    <cfRule type="expression" dxfId="118" priority="15">
      <formula>F6="A"</formula>
    </cfRule>
    <cfRule type="expression" dxfId="117" priority="16">
      <formula>F6="S"</formula>
    </cfRule>
    <cfRule type="expression" dxfId="116" priority="17">
      <formula>F6="U"</formula>
    </cfRule>
    <cfRule type="expression" dxfId="115" priority="20">
      <formula>OR(WEEKDAY(F$4, 2)=6, WEEKDAY(F$4, 2)=7)</formula>
    </cfRule>
  </conditionalFormatting>
  <conditionalFormatting sqref="F4:AJ4">
    <cfRule type="expression" dxfId="114" priority="8">
      <formula>OR(WEEKDAY(F4,2)=6, WEEKDAY(F4,2)=7)</formula>
    </cfRule>
  </conditionalFormatting>
  <conditionalFormatting sqref="B23">
    <cfRule type="expression" dxfId="113" priority="1">
      <formula>B23="K"</formula>
    </cfRule>
    <cfRule type="expression" dxfId="112" priority="2">
      <formula>B23="A"</formula>
    </cfRule>
    <cfRule type="expression" dxfId="111" priority="3">
      <formula>B23="S"</formula>
    </cfRule>
    <cfRule type="expression" dxfId="110" priority="4">
      <formula>B23="U"</formula>
    </cfRule>
  </conditionalFormatting>
  <pageMargins left="0.7" right="0.7" top="0.78740157499999996" bottom="0.78740157499999996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8" id="{EE6690A6-E4BB-419E-A91F-D41B64F951F2}">
            <xm:f>AND(MATCH(F$3, Feiertage!$L$4:$L$10, 0),      INDEX(Feiertage!$M$4:$S$19, MATCH(Feiertage!$H$13, Feiertage!$M$3:$AB$3, 0),      MATCH(F$3, Feiertage!$L$4:$L$10, 0))="x")</xm:f>
            <x14:dxf>
              <fill>
                <patternFill>
                  <bgColor rgb="FFF7BE13"/>
                </patternFill>
              </fill>
            </x14:dxf>
          </x14:cfRule>
          <x14:cfRule type="expression" priority="19" id="{B842994E-22A4-4697-A832-8B8836CC86F3}">
            <xm:f>NOT(ISERROR(MATCH(F$3,Feiertage!$C$4:$C$13,0)))</xm:f>
            <x14:dxf>
              <fill>
                <patternFill>
                  <bgColor rgb="FFF7BE13"/>
                </patternFill>
              </fill>
            </x14:dxf>
          </x14:cfRule>
          <xm:sqref>F6:AJ19</xm:sqref>
        </x14:conditionalFormatting>
        <x14:conditionalFormatting xmlns:xm="http://schemas.microsoft.com/office/excel/2006/main">
          <x14:cfRule type="expression" priority="21" id="{D798A57A-FE64-4101-A0FA-6B876547FAAB}">
            <xm:f>INDEX(Feiertage!$M$4:$AB$10,MATCH(F6,Feiertage!$L$3:$L$10,0),MATCH(Feiertage!$H$13,Feiertage!$M$3:$AB$3,0))</xm:f>
            <x14:dxf>
              <fill>
                <patternFill>
                  <bgColor rgb="FF7030A0"/>
                </patternFill>
              </fill>
            </x14:dxf>
          </x14:cfRule>
          <xm:sqref>K23</xm:sqref>
        </x14:conditionalFormatting>
        <x14:conditionalFormatting xmlns:xm="http://schemas.microsoft.com/office/excel/2006/main">
          <x14:cfRule type="expression" priority="5" id="{C85387FE-12CC-4F7C-B628-66FBB0D62BC9}">
            <xm:f>AND(MATCH(B$3, Feiertage!$L$4:$L$10, 0),      INDEX(Feiertage!$M$4:$S$19, MATCH(Feiertage!$H$13, Feiertage!$M$3:$AB$3, 0),      MATCH(B$3, Feiertage!$L$4:$L$10, 0))="x")</xm:f>
            <x14:dxf>
              <fill>
                <patternFill>
                  <bgColor rgb="FFF7BE13"/>
                </patternFill>
              </fill>
            </x14:dxf>
          </x14:cfRule>
          <x14:cfRule type="expression" priority="6" id="{4FC4AD10-038B-4EFF-ABD0-0F21F1F9A0AD}">
            <xm:f>NOT(ISERROR(MATCH(B$3,Feiertage!$C$4:$C$13,0)))</xm:f>
            <x14:dxf>
              <fill>
                <patternFill>
                  <bgColor rgb="FFF7BE13"/>
                </patternFill>
              </fill>
            </x14:dxf>
          </x14:cfRule>
          <xm:sqref>B23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 errorTitle="Abwesenheit eintragen" error="Geben Sie eine Abwesenheitsart an.">
          <x14:formula1>
            <xm:f>Feiertage!$F$4:$F$7</xm:f>
          </x14:formula1>
          <xm:sqref>F6:AJ19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E Y Y 4 W S n J g T O n A A A A + Q A A A B I A H A B D b 2 5 m a W c v U G F j a 2 F n Z S 5 4 b W w g o h g A K K A U A A A A A A A A A A A A A A A A A A A A A A A A A A A A h Y + 9 D o I w G E V f h X S n P 4 j G k I 8 y q J s k J i b G t S k V G q E Y W i z v 5 u A j + Q q S K I b N 8 Z 6 c 4 d z X 4 w n Z 0 N T B X X V W t y Z F D F M U K C P b Q p s y R b 2 7 h G u U c T g I e R W l C k b Z 2 G S w R Y o q 5 2 4 J I d 5 7 7 B e 4 7 U o S U c r I O d 8 f Z a U a g X 6 y / i + H 2 l g n j F S I w + k T w y M c x T i m q y V m M W V A J g 6 5 N j N n T M Y U y A z C p q 9 d 3 y l e q H C 7 A z J N I N 8 b / A 1 Q S w M E F A A C A A g A E Y Y 4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G G O F k o i k e 4 D g A A A B E A A A A T A B w A R m 9 y b X V s Y X M v U 2 V j d G l v b j E u b S C i G A A o o B Q A A A A A A A A A A A A A A A A A A A A A A A A A A A A r T k 0 u y c z P U w i G 0 I b W A F B L A Q I t A B Q A A g A I A B G G O F k p y Y E z p w A A A P k A A A A S A A A A A A A A A A A A A A A A A A A A A A B D b 2 5 m a W c v U G F j a 2 F n Z S 5 4 b W x Q S w E C L Q A U A A I A C A A R h j h Z D 8 r p q 6 Q A A A D p A A A A E w A A A A A A A A A A A A A A A A D z A A A A W 0 N v b n R l b n R f V H l w Z X N d L n h t b F B L A Q I t A B Q A A g A I A B G G O F k o i k e 4 D g A A A B E A A A A T A A A A A A A A A A A A A A A A A O Q B A A B G b 3 J t d W x h c y 9 T Z W N 0 a W 9 u M S 5 t U E s F B g A A A A A D A A M A w g A A A D 8 C A A A A A D Q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V 2 9 y a 2 J v b 2 t H c m 9 1 c F R 5 c G U g e H N p O m 5 p b D 0 i d H J 1 Z S I g L z 4 8 L 1 B l c m 1 p c 3 N p b 2 5 M a X N 0 P l k B A A A A A A A A N w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q n E 2 o T 7 y h 0 q r O g U m j 3 L + s A A A A A A C A A A A A A A D Z g A A w A A A A B A A A A A u Y k j C J e D Z y 7 U w Y + 9 J F n W t A A A A A A S A A A C g A A A A E A A A A B i 9 G z j l 5 h q G i 4 0 2 l A L 1 0 V R Q A A A A q s G 6 J m W / 8 L o o u Q h L J e R i w y n + b U q E u y 3 G G O V S H 6 t e V 7 A 4 + c j W t 5 v T x 7 9 k 1 n w T M v r l D U o S h Y R b o y G 4 b z C V i X s c I s B 1 K 2 M u k t L N q H P P a a y x I O k U A A A A C F 5 a o 9 5 K 3 f n z G u 3 s H L 6 c u U P R X 9 Q = < / D a t a M a s h u p > 
</file>

<file path=customXml/itemProps1.xml><?xml version="1.0" encoding="utf-8"?>
<ds:datastoreItem xmlns:ds="http://schemas.openxmlformats.org/officeDocument/2006/customXml" ds:itemID="{5E6E13B9-A328-4F75-9E6B-7D5202BC0BE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17</vt:i4>
      </vt:variant>
    </vt:vector>
  </HeadingPairs>
  <TitlesOfParts>
    <vt:vector size="17" baseType="lpstr">
      <vt:lpstr>Anleitung</vt:lpstr>
      <vt:lpstr>Mitarbeiter</vt:lpstr>
      <vt:lpstr>Feiertage</vt:lpstr>
      <vt:lpstr>Beispiel</vt:lpstr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Urlaubsvorlage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2024-09-23T14:24:23Z</cp:lastPrinted>
  <dcterms:created xsi:type="dcterms:W3CDTF">2024-09-20T09:49:35Z</dcterms:created>
  <dcterms:modified xsi:type="dcterms:W3CDTF">2025-02-03T13:41:34Z</dcterms:modified>
</cp:coreProperties>
</file>